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5総会\R4決算書\修正\"/>
    </mc:Choice>
  </mc:AlternateContent>
  <xr:revisionPtr revIDLastSave="0" documentId="13_ncr:1_{4B665CCC-2701-488C-8732-7CBC5BE49E6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財産目録（記載例）" sheetId="1" r:id="rId1"/>
    <sheet name="財産目録" sheetId="2" r:id="rId2"/>
  </sheets>
  <definedNames>
    <definedName name="_xlnm.Print_Area" localSheetId="1">財産目録!$A$1:$E$67</definedName>
    <definedName name="_xlnm.Print_Titles" localSheetId="0">'財産目録（記載例）'!$5:$5</definedName>
    <definedName name="償却率">#REF!</definedName>
  </definedNames>
  <calcPr calcId="191029"/>
</workbook>
</file>

<file path=xl/calcChain.xml><?xml version="1.0" encoding="utf-8"?>
<calcChain xmlns="http://schemas.openxmlformats.org/spreadsheetml/2006/main">
  <c r="E57" i="2" l="1"/>
  <c r="E59" i="2"/>
  <c r="E33" i="2"/>
  <c r="E40" i="2"/>
  <c r="E43" i="2"/>
  <c r="E42" i="2"/>
  <c r="E54" i="2"/>
  <c r="E41" i="2"/>
  <c r="E51" i="2"/>
  <c r="E55" i="2"/>
  <c r="E45" i="2"/>
  <c r="E50" i="2"/>
  <c r="E53" i="2"/>
  <c r="E56" i="2"/>
  <c r="E47" i="2"/>
  <c r="E46" i="2"/>
  <c r="E58" i="2"/>
  <c r="G13" i="2"/>
  <c r="E17" i="2"/>
  <c r="E9" i="2"/>
  <c r="E7" i="2" l="1"/>
  <c r="E25" i="2" l="1"/>
  <c r="E12" i="2"/>
  <c r="E64" i="2"/>
  <c r="E28" i="2" l="1"/>
  <c r="E29" i="2" s="1"/>
  <c r="E62" i="2" l="1"/>
  <c r="E65" i="2" s="1"/>
  <c r="E66" i="2" l="1"/>
  <c r="E19" i="2"/>
  <c r="E20" i="2" s="1"/>
  <c r="E30" i="2" l="1"/>
  <c r="E67" i="2" s="1"/>
  <c r="L66" i="1"/>
  <c r="L74" i="1"/>
  <c r="L71" i="1"/>
  <c r="L75" i="1" s="1"/>
  <c r="L76" i="1" s="1"/>
  <c r="L12" i="1"/>
  <c r="L25" i="1"/>
  <c r="L27" i="1" s="1"/>
  <c r="L32" i="1" s="1"/>
  <c r="L21" i="1"/>
  <c r="H20" i="2" l="1"/>
  <c r="L77" i="1"/>
</calcChain>
</file>

<file path=xl/sharedStrings.xml><?xml version="1.0" encoding="utf-8"?>
<sst xmlns="http://schemas.openxmlformats.org/spreadsheetml/2006/main" count="257" uniqueCount="250">
  <si>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1"/>
  </si>
  <si>
    <t>(単位:円)</t>
    <phoneticPr fontId="1"/>
  </si>
  <si>
    <t>貸借対照表科目</t>
    <phoneticPr fontId="1"/>
  </si>
  <si>
    <t>場所・物量等</t>
    <phoneticPr fontId="1"/>
  </si>
  <si>
    <t>使用目的等</t>
    <phoneticPr fontId="1"/>
  </si>
  <si>
    <t>金額</t>
    <phoneticPr fontId="1"/>
  </si>
  <si>
    <t>(流動資産)</t>
    <phoneticPr fontId="1"/>
  </si>
  <si>
    <t>運転資金として</t>
    <phoneticPr fontId="1"/>
  </si>
  <si>
    <t>流動資産合計</t>
    <phoneticPr fontId="1"/>
  </si>
  <si>
    <t>(固定資産)</t>
    <phoneticPr fontId="1"/>
  </si>
  <si>
    <t>その他固定</t>
    <rPh sb="3" eb="5">
      <t>コテイ</t>
    </rPh>
    <phoneticPr fontId="1"/>
  </si>
  <si>
    <t>固定資産合計</t>
    <phoneticPr fontId="1"/>
  </si>
  <si>
    <t>資産合計</t>
    <phoneticPr fontId="1"/>
  </si>
  <si>
    <t>(流動負債)</t>
    <phoneticPr fontId="1"/>
  </si>
  <si>
    <t>未払金</t>
    <phoneticPr fontId="1"/>
  </si>
  <si>
    <t>流動負債合計</t>
    <phoneticPr fontId="1"/>
  </si>
  <si>
    <t>負債合計</t>
    <phoneticPr fontId="1"/>
  </si>
  <si>
    <t>正味財産</t>
    <phoneticPr fontId="1"/>
  </si>
  <si>
    <t>車両運搬具</t>
    <rPh sb="0" eb="2">
      <t>シャリョウ</t>
    </rPh>
    <rPh sb="2" eb="4">
      <t>ウンパン</t>
    </rPh>
    <rPh sb="4" eb="5">
      <t>グ</t>
    </rPh>
    <phoneticPr fontId="4"/>
  </si>
  <si>
    <t>再資源化預託金</t>
    <rPh sb="0" eb="4">
      <t>サイシゲンカ</t>
    </rPh>
    <rPh sb="4" eb="7">
      <t>ヨタクキン</t>
    </rPh>
    <phoneticPr fontId="4"/>
  </si>
  <si>
    <t>1台</t>
    <rPh sb="1" eb="2">
      <t>ダイ</t>
    </rPh>
    <phoneticPr fontId="2"/>
  </si>
  <si>
    <t>車両（軽トラック）</t>
    <rPh sb="0" eb="2">
      <t>シャリョウ</t>
    </rPh>
    <rPh sb="3" eb="4">
      <t>ケイ</t>
    </rPh>
    <phoneticPr fontId="2"/>
  </si>
  <si>
    <t>未収金</t>
    <rPh sb="0" eb="3">
      <t>ミシュウキン</t>
    </rPh>
    <phoneticPr fontId="2"/>
  </si>
  <si>
    <t>前払金</t>
    <rPh sb="0" eb="2">
      <t>マエバラ</t>
    </rPh>
    <rPh sb="2" eb="3">
      <t>キン</t>
    </rPh>
    <phoneticPr fontId="2"/>
  </si>
  <si>
    <t>＜現金・預金計＞</t>
    <rPh sb="1" eb="3">
      <t>ゲンキン</t>
    </rPh>
    <rPh sb="4" eb="6">
      <t>ヨキン</t>
    </rPh>
    <rPh sb="6" eb="7">
      <t>ケイ</t>
    </rPh>
    <phoneticPr fontId="2"/>
  </si>
  <si>
    <t>3月分配分金</t>
    <rPh sb="1" eb="3">
      <t>ツ</t>
    </rPh>
    <rPh sb="3" eb="5">
      <t>ハイブン</t>
    </rPh>
    <rPh sb="5" eb="6">
      <t>キン</t>
    </rPh>
    <phoneticPr fontId="1"/>
  </si>
  <si>
    <t>3月分材料費等</t>
    <rPh sb="1" eb="3">
      <t>ツ</t>
    </rPh>
    <rPh sb="3" eb="6">
      <t>ザイリョウヒ</t>
    </rPh>
    <rPh sb="6" eb="7">
      <t>トウ</t>
    </rPh>
    <phoneticPr fontId="2"/>
  </si>
  <si>
    <t>3月分事務費</t>
    <rPh sb="1" eb="3">
      <t>ツ</t>
    </rPh>
    <rPh sb="3" eb="6">
      <t>ジムヒ</t>
    </rPh>
    <phoneticPr fontId="2"/>
  </si>
  <si>
    <t>＜未収金計＞</t>
    <rPh sb="1" eb="4">
      <t>ミシュウキン</t>
    </rPh>
    <rPh sb="4" eb="5">
      <t>ケイ</t>
    </rPh>
    <phoneticPr fontId="2"/>
  </si>
  <si>
    <t>＜前払金計＞</t>
    <rPh sb="1" eb="2">
      <t>マエ</t>
    </rPh>
    <rPh sb="2" eb="3">
      <t>ハラ</t>
    </rPh>
    <rPh sb="3" eb="4">
      <t>キン</t>
    </rPh>
    <rPh sb="4" eb="5">
      <t>ケイ</t>
    </rPh>
    <phoneticPr fontId="2"/>
  </si>
  <si>
    <t>自動車リサイクル法による預託金</t>
    <rPh sb="0" eb="3">
      <t>ジドウシャ</t>
    </rPh>
    <rPh sb="8" eb="9">
      <t>ホウ</t>
    </rPh>
    <rPh sb="12" eb="15">
      <t>ヨタクキン</t>
    </rPh>
    <phoneticPr fontId="2"/>
  </si>
  <si>
    <t>会員</t>
    <rPh sb="0" eb="2">
      <t>カイイン</t>
    </rPh>
    <phoneticPr fontId="4"/>
  </si>
  <si>
    <t>3月分事業主社会保険料等</t>
    <rPh sb="1" eb="3">
      <t>ツ</t>
    </rPh>
    <rPh sb="3" eb="6">
      <t>ジギョウヌシ</t>
    </rPh>
    <rPh sb="6" eb="11">
      <t>シ</t>
    </rPh>
    <rPh sb="11" eb="12">
      <t>トウ</t>
    </rPh>
    <phoneticPr fontId="2"/>
  </si>
  <si>
    <t>消費税確定申告納付額</t>
    <rPh sb="0" eb="3">
      <t>ショウヒゼイ</t>
    </rPh>
    <rPh sb="3" eb="5">
      <t>カクテイ</t>
    </rPh>
    <rPh sb="5" eb="7">
      <t>シンコク</t>
    </rPh>
    <rPh sb="7" eb="9">
      <t>ノウフ</t>
    </rPh>
    <rPh sb="9" eb="10">
      <t>ガク</t>
    </rPh>
    <phoneticPr fontId="2"/>
  </si>
  <si>
    <t>前受金</t>
    <rPh sb="0" eb="2">
      <t>マエウ</t>
    </rPh>
    <rPh sb="2" eb="3">
      <t>キン</t>
    </rPh>
    <phoneticPr fontId="2"/>
  </si>
  <si>
    <t>＜前受金計＞</t>
    <rPh sb="1" eb="3">
      <t>マエウ</t>
    </rPh>
    <rPh sb="3" eb="4">
      <t>キン</t>
    </rPh>
    <rPh sb="4" eb="5">
      <t>ケイ</t>
    </rPh>
    <phoneticPr fontId="2"/>
  </si>
  <si>
    <t>現金預金</t>
    <rPh sb="0" eb="2">
      <t>ゲンキン</t>
    </rPh>
    <rPh sb="2" eb="4">
      <t>ヨキン</t>
    </rPh>
    <phoneticPr fontId="1"/>
  </si>
  <si>
    <t>西日本シティ銀行須恵支店</t>
    <rPh sb="0" eb="1">
      <t>ニシ</t>
    </rPh>
    <rPh sb="1" eb="3">
      <t>ニホン</t>
    </rPh>
    <rPh sb="6" eb="8">
      <t>ギンコウ</t>
    </rPh>
    <rPh sb="8" eb="10">
      <t>スエ</t>
    </rPh>
    <rPh sb="10" eb="12">
      <t>シテン</t>
    </rPh>
    <phoneticPr fontId="1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</si>
  <si>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1"/>
  </si>
  <si>
    <t>1件</t>
    <rPh sb="1" eb="2">
      <t>ケン</t>
    </rPh>
    <phoneticPr fontId="2"/>
  </si>
  <si>
    <t>公益目的事業に使用する車両</t>
    <rPh sb="0" eb="2">
      <t>コウエキ</t>
    </rPh>
    <rPh sb="2" eb="4">
      <t>モクテキ</t>
    </rPh>
    <rPh sb="4" eb="6">
      <t>ジギョウ</t>
    </rPh>
    <rPh sb="7" eb="9">
      <t>シヨウ</t>
    </rPh>
    <rPh sb="11" eb="13">
      <t>シャリョウ</t>
    </rPh>
    <phoneticPr fontId="2"/>
  </si>
  <si>
    <t>香椎税務署</t>
    <rPh sb="0" eb="2">
      <t>カシイ</t>
    </rPh>
    <rPh sb="2" eb="5">
      <t>ゼイムショ</t>
    </rPh>
    <phoneticPr fontId="2"/>
  </si>
  <si>
    <t>勤労者退職金共済機構</t>
    <rPh sb="0" eb="3">
      <t>キンロウシャ</t>
    </rPh>
    <rPh sb="3" eb="5">
      <t>タイショク</t>
    </rPh>
    <rPh sb="5" eb="6">
      <t>キン</t>
    </rPh>
    <rPh sb="6" eb="8">
      <t>キョウサイ</t>
    </rPh>
    <rPh sb="8" eb="10">
      <t>キコウ</t>
    </rPh>
    <phoneticPr fontId="2"/>
  </si>
  <si>
    <t>3月分中退共掛金</t>
    <rPh sb="1" eb="3">
      <t>ガツブン</t>
    </rPh>
    <rPh sb="3" eb="6">
      <t>チュウタイキョウ</t>
    </rPh>
    <rPh sb="6" eb="8">
      <t>カケキン</t>
    </rPh>
    <phoneticPr fontId="2"/>
  </si>
  <si>
    <t>公益目的事業及び管理目的の業務に使用する翌事業年度の会費</t>
    <rPh sb="0" eb="2">
      <t>コウエキ</t>
    </rPh>
    <rPh sb="2" eb="4">
      <t>モクテキ</t>
    </rPh>
    <rPh sb="4" eb="6">
      <t>ジギョウ</t>
    </rPh>
    <rPh sb="6" eb="7">
      <t>オヨ</t>
    </rPh>
    <rPh sb="8" eb="10">
      <t>カンリ</t>
    </rPh>
    <rPh sb="10" eb="12">
      <t>モクテキ</t>
    </rPh>
    <rPh sb="13" eb="15">
      <t>ギョウム</t>
    </rPh>
    <rPh sb="16" eb="18">
      <t>シヨウ</t>
    </rPh>
    <rPh sb="20" eb="21">
      <t>ヨク</t>
    </rPh>
    <rPh sb="21" eb="23">
      <t>ジギョウ</t>
    </rPh>
    <rPh sb="23" eb="25">
      <t>ネンド</t>
    </rPh>
    <rPh sb="26" eb="28">
      <t>カイヒ</t>
    </rPh>
    <phoneticPr fontId="2"/>
  </si>
  <si>
    <t>公益社団法人須惠町シルバー人材センター</t>
    <rPh sb="0" eb="19">
      <t>コウス</t>
    </rPh>
    <phoneticPr fontId="1"/>
  </si>
  <si>
    <t>福岡労働局</t>
    <rPh sb="0" eb="2">
      <t>フクオカ</t>
    </rPh>
    <rPh sb="2" eb="4">
      <t>ロウドウ</t>
    </rPh>
    <rPh sb="4" eb="5">
      <t>キョク</t>
    </rPh>
    <phoneticPr fontId="2"/>
  </si>
  <si>
    <t xml:space="preserve">日本年金機構 </t>
    <rPh sb="0" eb="2">
      <t>ニホン</t>
    </rPh>
    <rPh sb="2" eb="4">
      <t>ネンキン</t>
    </rPh>
    <rPh sb="4" eb="6">
      <t>キコウ</t>
    </rPh>
    <phoneticPr fontId="2"/>
  </si>
  <si>
    <t>＜未払金計＞</t>
    <rPh sb="1" eb="2">
      <t>ミ</t>
    </rPh>
    <rPh sb="2" eb="3">
      <t>ハラ</t>
    </rPh>
    <rPh sb="3" eb="4">
      <t>キン</t>
    </rPh>
    <rPh sb="4" eb="5">
      <t>ケイ</t>
    </rPh>
    <phoneticPr fontId="2"/>
  </si>
  <si>
    <t>手元保管現金</t>
    <rPh sb="0" eb="2">
      <t>テモト</t>
    </rPh>
    <rPh sb="2" eb="4">
      <t>ホカン</t>
    </rPh>
    <rPh sb="4" eb="6">
      <t>ゲンキン</t>
    </rPh>
    <phoneticPr fontId="2"/>
  </si>
  <si>
    <t>福岡銀行志免支店</t>
    <rPh sb="0" eb="2">
      <t>フクオカ</t>
    </rPh>
    <rPh sb="2" eb="4">
      <t>ギンコウ</t>
    </rPh>
    <rPh sb="4" eb="6">
      <t>シメ</t>
    </rPh>
    <rPh sb="6" eb="8">
      <t>シテン</t>
    </rPh>
    <phoneticPr fontId="1"/>
  </si>
  <si>
    <t>3月分ガソリン代</t>
    <rPh sb="1" eb="3">
      <t>ガツブン</t>
    </rPh>
    <rPh sb="7" eb="8">
      <t>ダイ</t>
    </rPh>
    <phoneticPr fontId="2"/>
  </si>
  <si>
    <t>預り金</t>
    <rPh sb="0" eb="1">
      <t>アズカ</t>
    </rPh>
    <rPh sb="2" eb="3">
      <t>キン</t>
    </rPh>
    <phoneticPr fontId="2"/>
  </si>
  <si>
    <t>＜預り金計＞</t>
    <rPh sb="1" eb="2">
      <t>アズカ</t>
    </rPh>
    <rPh sb="3" eb="4">
      <t>キン</t>
    </rPh>
    <rPh sb="4" eb="5">
      <t>ケイ</t>
    </rPh>
    <phoneticPr fontId="2"/>
  </si>
  <si>
    <t>3月分所得税</t>
    <rPh sb="1" eb="3">
      <t>ガツブン</t>
    </rPh>
    <rPh sb="3" eb="6">
      <t>ショトクゼイ</t>
    </rPh>
    <phoneticPr fontId="2"/>
  </si>
  <si>
    <t>&lt;普通預金&gt;</t>
    <rPh sb="1" eb="3">
      <t>フツウ</t>
    </rPh>
    <rPh sb="3" eb="5">
      <t>ヨキン</t>
    </rPh>
    <phoneticPr fontId="2"/>
  </si>
  <si>
    <t>公益社団法人福岡県シルバー人材センター連合会</t>
    <rPh sb="0" eb="22">
      <t>コウレ</t>
    </rPh>
    <phoneticPr fontId="2"/>
  </si>
  <si>
    <t>1～2月分配分金</t>
    <rPh sb="3" eb="5">
      <t>ツ</t>
    </rPh>
    <rPh sb="5" eb="7">
      <t>ハイブン</t>
    </rPh>
    <rPh sb="7" eb="8">
      <t>キン</t>
    </rPh>
    <phoneticPr fontId="2"/>
  </si>
  <si>
    <t>1～2月分材料費等</t>
    <rPh sb="5" eb="8">
      <t>ザイリョウヒ</t>
    </rPh>
    <rPh sb="8" eb="9">
      <t>トウ</t>
    </rPh>
    <phoneticPr fontId="2"/>
  </si>
  <si>
    <t>1～2月分事務費</t>
    <rPh sb="5" eb="8">
      <t>ジムヒ</t>
    </rPh>
    <phoneticPr fontId="2"/>
  </si>
  <si>
    <t>スポーツ安全保険</t>
    <rPh sb="4" eb="6">
      <t>アンゼン</t>
    </rPh>
    <rPh sb="6" eb="8">
      <t>ホケン</t>
    </rPh>
    <phoneticPr fontId="2"/>
  </si>
  <si>
    <t>役員・事務局職員・講師</t>
    <rPh sb="0" eb="2">
      <t>ヤクイン</t>
    </rPh>
    <rPh sb="3" eb="6">
      <t>ジムキョク</t>
    </rPh>
    <rPh sb="6" eb="8">
      <t>ショクイン</t>
    </rPh>
    <rPh sb="9" eb="11">
      <t>コウシ</t>
    </rPh>
    <phoneticPr fontId="2"/>
  </si>
  <si>
    <t>3月分コーディネーター謝金（1名）</t>
    <rPh sb="1" eb="3">
      <t>ガツブン</t>
    </rPh>
    <rPh sb="11" eb="13">
      <t>シャキン</t>
    </rPh>
    <rPh sb="15" eb="16">
      <t>メイ</t>
    </rPh>
    <phoneticPr fontId="2"/>
  </si>
  <si>
    <t>コーディネーター</t>
    <phoneticPr fontId="2"/>
  </si>
  <si>
    <t>・公益目的事業及び管理目的の業務を執行するための費用</t>
    <rPh sb="1" eb="3">
      <t>コウエキ</t>
    </rPh>
    <rPh sb="3" eb="5">
      <t>モクテキ</t>
    </rPh>
    <rPh sb="5" eb="7">
      <t>ジギョウ</t>
    </rPh>
    <rPh sb="7" eb="8">
      <t>オヨ</t>
    </rPh>
    <rPh sb="9" eb="11">
      <t>カンリ</t>
    </rPh>
    <rPh sb="11" eb="13">
      <t>モクテキ</t>
    </rPh>
    <rPh sb="14" eb="16">
      <t>ギョウム</t>
    </rPh>
    <rPh sb="17" eb="19">
      <t>シッコウ</t>
    </rPh>
    <rPh sb="24" eb="26">
      <t>ヒヨウ</t>
    </rPh>
    <phoneticPr fontId="2"/>
  </si>
  <si>
    <t>NRI社会情報ｼｽﾃﾑ(株)</t>
  </si>
  <si>
    <t>リコーリース(株)</t>
    <phoneticPr fontId="2"/>
  </si>
  <si>
    <t>3月分ＯＡ機器リース</t>
    <rPh sb="1" eb="3">
      <t>ツ</t>
    </rPh>
    <phoneticPr fontId="2"/>
  </si>
  <si>
    <t>リコージャパン(株)</t>
    <phoneticPr fontId="2"/>
  </si>
  <si>
    <t>3月分コピー機カウント料</t>
    <rPh sb="1" eb="3">
      <t>ガツブン</t>
    </rPh>
    <rPh sb="6" eb="7">
      <t>キ</t>
    </rPh>
    <rPh sb="11" eb="12">
      <t>リョウ</t>
    </rPh>
    <phoneticPr fontId="2"/>
  </si>
  <si>
    <t>福岡ライフエナジー(株)</t>
    <phoneticPr fontId="2"/>
  </si>
  <si>
    <t>(株)山倉商事</t>
    <phoneticPr fontId="2"/>
  </si>
  <si>
    <t>(株)ナフコ</t>
    <rPh sb="0" eb="3">
      <t>カブ</t>
    </rPh>
    <phoneticPr fontId="2"/>
  </si>
  <si>
    <t>四季の花壇事業用品・受託事業材料費・事務用品</t>
    <rPh sb="0" eb="2">
      <t>シキ</t>
    </rPh>
    <rPh sb="3" eb="5">
      <t>カダン</t>
    </rPh>
    <rPh sb="5" eb="7">
      <t>ジギョウ</t>
    </rPh>
    <rPh sb="7" eb="9">
      <t>ヨウヒン</t>
    </rPh>
    <rPh sb="10" eb="12">
      <t>ジュタク</t>
    </rPh>
    <rPh sb="12" eb="14">
      <t>ジギョウ</t>
    </rPh>
    <rPh sb="14" eb="17">
      <t>ザイリョウヒ</t>
    </rPh>
    <rPh sb="18" eb="20">
      <t>ジム</t>
    </rPh>
    <rPh sb="20" eb="22">
      <t>ヨウヒン</t>
    </rPh>
    <phoneticPr fontId="2"/>
  </si>
  <si>
    <t>藤木商店</t>
    <rPh sb="0" eb="2">
      <t>フジキ</t>
    </rPh>
    <rPh sb="2" eb="4">
      <t>ショウテン</t>
    </rPh>
    <phoneticPr fontId="2"/>
  </si>
  <si>
    <t>平成30年3月31日現在</t>
    <phoneticPr fontId="1"/>
  </si>
  <si>
    <t>2～3月分労働者派遣事業受託収益</t>
    <rPh sb="3" eb="5">
      <t>ガツブン</t>
    </rPh>
    <rPh sb="5" eb="8">
      <t>ロウドウシャ</t>
    </rPh>
    <rPh sb="8" eb="10">
      <t>ハケン</t>
    </rPh>
    <rPh sb="10" eb="12">
      <t>ジギョウ</t>
    </rPh>
    <rPh sb="12" eb="14">
      <t>ジュタク</t>
    </rPh>
    <rPh sb="14" eb="16">
      <t>シュウエキ</t>
    </rPh>
    <phoneticPr fontId="2"/>
  </si>
  <si>
    <t>材料費等8件</t>
    <rPh sb="0" eb="3">
      <t>ザイリョウヒ</t>
    </rPh>
    <rPh sb="3" eb="4">
      <t>トウ</t>
    </rPh>
    <rPh sb="5" eb="6">
      <t>ケン</t>
    </rPh>
    <phoneticPr fontId="2"/>
  </si>
  <si>
    <t>配分金39件</t>
    <rPh sb="0" eb="2">
      <t>ハイブン</t>
    </rPh>
    <rPh sb="2" eb="3">
      <t>キン</t>
    </rPh>
    <rPh sb="5" eb="6">
      <t>ケン</t>
    </rPh>
    <phoneticPr fontId="2"/>
  </si>
  <si>
    <t>労働保険料過納額</t>
    <rPh sb="0" eb="2">
      <t>ロウドウ</t>
    </rPh>
    <rPh sb="2" eb="5">
      <t>ホケンリョウ</t>
    </rPh>
    <rPh sb="5" eb="7">
      <t>カノウ</t>
    </rPh>
    <rPh sb="7" eb="8">
      <t>ガク</t>
    </rPh>
    <phoneticPr fontId="2"/>
  </si>
  <si>
    <t>リコーリース(株)</t>
    <rPh sb="6" eb="9">
      <t>カブ</t>
    </rPh>
    <phoneticPr fontId="2"/>
  </si>
  <si>
    <t>コピー機リース料年払（平成30年4月～9月分）</t>
    <rPh sb="3" eb="4">
      <t>キ</t>
    </rPh>
    <rPh sb="7" eb="8">
      <t>リョウ</t>
    </rPh>
    <rPh sb="8" eb="10">
      <t>ネンバラ</t>
    </rPh>
    <rPh sb="11" eb="13">
      <t>ヘイセイ</t>
    </rPh>
    <rPh sb="15" eb="16">
      <t>ネン</t>
    </rPh>
    <rPh sb="17" eb="18">
      <t>ガツ</t>
    </rPh>
    <rPh sb="20" eb="22">
      <t>ガツブン</t>
    </rPh>
    <phoneticPr fontId="1"/>
  </si>
  <si>
    <t>セブンイレブン</t>
    <phoneticPr fontId="2"/>
  </si>
  <si>
    <t>子どもの居場所づくり事業利用者スポーツ安全保険払込手数料</t>
    <rPh sb="0" eb="1">
      <t>コ</t>
    </rPh>
    <rPh sb="4" eb="7">
      <t>イバショ</t>
    </rPh>
    <rPh sb="10" eb="12">
      <t>ジギョウ</t>
    </rPh>
    <rPh sb="12" eb="15">
      <t>リヨウシャ</t>
    </rPh>
    <rPh sb="19" eb="21">
      <t>アンゼン</t>
    </rPh>
    <rPh sb="21" eb="23">
      <t>ホケン</t>
    </rPh>
    <rPh sb="23" eb="25">
      <t>ハライコ</t>
    </rPh>
    <rPh sb="25" eb="28">
      <t>テスウリョウ</t>
    </rPh>
    <phoneticPr fontId="2"/>
  </si>
  <si>
    <t>子どもの居場所づくり事業利用者スポーツ安全保険37名</t>
    <rPh sb="0" eb="1">
      <t>コ</t>
    </rPh>
    <rPh sb="4" eb="7">
      <t>イバショ</t>
    </rPh>
    <rPh sb="10" eb="12">
      <t>ジギョウ</t>
    </rPh>
    <rPh sb="12" eb="15">
      <t>リヨウシャ</t>
    </rPh>
    <rPh sb="19" eb="21">
      <t>アンゼン</t>
    </rPh>
    <rPh sb="21" eb="23">
      <t>ホケン</t>
    </rPh>
    <rPh sb="25" eb="26">
      <t>メイ</t>
    </rPh>
    <phoneticPr fontId="2"/>
  </si>
  <si>
    <t>3月分配分金（136名）</t>
    <rPh sb="1" eb="3">
      <t>ツ</t>
    </rPh>
    <rPh sb="3" eb="5">
      <t>ハイブン</t>
    </rPh>
    <rPh sb="5" eb="6">
      <t>キン</t>
    </rPh>
    <rPh sb="10" eb="11">
      <t>メイ</t>
    </rPh>
    <phoneticPr fontId="1"/>
  </si>
  <si>
    <t>3月分初回研修謝金（6名）</t>
    <rPh sb="1" eb="3">
      <t>ガツブン</t>
    </rPh>
    <rPh sb="3" eb="5">
      <t>ショカイ</t>
    </rPh>
    <rPh sb="5" eb="7">
      <t>ケンシュウ</t>
    </rPh>
    <rPh sb="7" eb="9">
      <t>シャキン</t>
    </rPh>
    <rPh sb="11" eb="12">
      <t>メイ</t>
    </rPh>
    <phoneticPr fontId="2"/>
  </si>
  <si>
    <t>講師</t>
    <rPh sb="0" eb="2">
      <t>コウシ</t>
    </rPh>
    <phoneticPr fontId="2"/>
  </si>
  <si>
    <t>3月分子どもの居場所づくり事業ボランティア講師謝金（18名）</t>
    <rPh sb="1" eb="3">
      <t>ガツブン</t>
    </rPh>
    <rPh sb="3" eb="4">
      <t>コ</t>
    </rPh>
    <rPh sb="7" eb="10">
      <t>イバショ</t>
    </rPh>
    <rPh sb="13" eb="15">
      <t>ジギョウ</t>
    </rPh>
    <rPh sb="21" eb="23">
      <t>コウシ</t>
    </rPh>
    <rPh sb="23" eb="25">
      <t>シャキン</t>
    </rPh>
    <rPh sb="28" eb="29">
      <t>メイ</t>
    </rPh>
    <phoneticPr fontId="2"/>
  </si>
  <si>
    <t>臨時職員</t>
    <rPh sb="0" eb="2">
      <t>リンジ</t>
    </rPh>
    <rPh sb="2" eb="4">
      <t>ショクイン</t>
    </rPh>
    <phoneticPr fontId="2"/>
  </si>
  <si>
    <t>3月分臨時職員賃金（2名）</t>
    <rPh sb="1" eb="3">
      <t>ガツブン</t>
    </rPh>
    <rPh sb="3" eb="5">
      <t>リンジ</t>
    </rPh>
    <rPh sb="5" eb="7">
      <t>ショクイン</t>
    </rPh>
    <rPh sb="7" eb="9">
      <t>チンギン</t>
    </rPh>
    <rPh sb="11" eb="12">
      <t>メイ</t>
    </rPh>
    <phoneticPr fontId="2"/>
  </si>
  <si>
    <t>3月分システム使用料・封筒印刷代</t>
    <rPh sb="1" eb="3">
      <t>ガツブン</t>
    </rPh>
    <rPh sb="7" eb="10">
      <t>シヨウリョウ</t>
    </rPh>
    <rPh sb="11" eb="13">
      <t>フウトウ</t>
    </rPh>
    <rPh sb="13" eb="15">
      <t>インサツ</t>
    </rPh>
    <rPh sb="15" eb="16">
      <t>ダイ</t>
    </rPh>
    <phoneticPr fontId="2"/>
  </si>
  <si>
    <t>(株)三森屋</t>
    <rPh sb="0" eb="3">
      <t>カブ</t>
    </rPh>
    <rPh sb="3" eb="5">
      <t>ミモリ</t>
    </rPh>
    <rPh sb="5" eb="6">
      <t>ヤ</t>
    </rPh>
    <phoneticPr fontId="2"/>
  </si>
  <si>
    <t>封緘機・オフィスユニット・ホワイトボード・事務用品</t>
    <rPh sb="0" eb="2">
      <t>フウカン</t>
    </rPh>
    <rPh sb="2" eb="3">
      <t>キ</t>
    </rPh>
    <rPh sb="21" eb="23">
      <t>ジム</t>
    </rPh>
    <rPh sb="23" eb="25">
      <t>ヨウヒン</t>
    </rPh>
    <phoneticPr fontId="2"/>
  </si>
  <si>
    <t>防犯カメラ・大判プリンター・パーティション・事務用品</t>
    <rPh sb="0" eb="2">
      <t>ボウハン</t>
    </rPh>
    <rPh sb="6" eb="8">
      <t>オオバン</t>
    </rPh>
    <rPh sb="22" eb="24">
      <t>ジム</t>
    </rPh>
    <rPh sb="24" eb="26">
      <t>ヨウヒン</t>
    </rPh>
    <phoneticPr fontId="2"/>
  </si>
  <si>
    <t>(株)コメリ</t>
    <rPh sb="0" eb="3">
      <t>カブ</t>
    </rPh>
    <phoneticPr fontId="2"/>
  </si>
  <si>
    <t>子どもの居場所づくり事業用品・洗濯機・会議用テーブル</t>
    <rPh sb="19" eb="21">
      <t>カイギ</t>
    </rPh>
    <rPh sb="21" eb="22">
      <t>ヨウ</t>
    </rPh>
    <phoneticPr fontId="2"/>
  </si>
  <si>
    <t>(株)チャイルド社</t>
    <rPh sb="8" eb="9">
      <t>シャ</t>
    </rPh>
    <phoneticPr fontId="2"/>
  </si>
  <si>
    <t>子どもの居場所づくり事業用品</t>
    <phoneticPr fontId="2"/>
  </si>
  <si>
    <t>(有)斉藤園芸</t>
    <rPh sb="0" eb="3">
      <t>ユウ</t>
    </rPh>
    <rPh sb="3" eb="5">
      <t>サイトウ</t>
    </rPh>
    <rPh sb="5" eb="7">
      <t>エンゲイ</t>
    </rPh>
    <phoneticPr fontId="2"/>
  </si>
  <si>
    <t>草木処分料</t>
    <rPh sb="0" eb="2">
      <t>クサキ</t>
    </rPh>
    <rPh sb="2" eb="4">
      <t>ショブン</t>
    </rPh>
    <rPh sb="4" eb="5">
      <t>リョウ</t>
    </rPh>
    <phoneticPr fontId="2"/>
  </si>
  <si>
    <t>(有)粕屋グリーン</t>
    <rPh sb="0" eb="3">
      <t>ユウ</t>
    </rPh>
    <rPh sb="3" eb="5">
      <t>カスヤ</t>
    </rPh>
    <phoneticPr fontId="2"/>
  </si>
  <si>
    <t>四季の花壇事業用品</t>
    <rPh sb="0" eb="2">
      <t>シキ</t>
    </rPh>
    <rPh sb="3" eb="5">
      <t>カダン</t>
    </rPh>
    <rPh sb="5" eb="7">
      <t>ジギョウ</t>
    </rPh>
    <rPh sb="7" eb="9">
      <t>ヨウヒン</t>
    </rPh>
    <phoneticPr fontId="2"/>
  </si>
  <si>
    <t>ナサ工業(株)</t>
    <rPh sb="2" eb="4">
      <t>コウギョウ</t>
    </rPh>
    <rPh sb="4" eb="7">
      <t>カブ</t>
    </rPh>
    <phoneticPr fontId="2"/>
  </si>
  <si>
    <t>側溝蓋</t>
    <rPh sb="0" eb="2">
      <t>ソッコウ</t>
    </rPh>
    <rPh sb="2" eb="3">
      <t>フタ</t>
    </rPh>
    <phoneticPr fontId="2"/>
  </si>
  <si>
    <t>モモテクネット(株)</t>
    <rPh sb="7" eb="10">
      <t>カブ</t>
    </rPh>
    <phoneticPr fontId="2"/>
  </si>
  <si>
    <t>メール講習会委託料</t>
    <rPh sb="3" eb="6">
      <t>コウシュウカイ</t>
    </rPh>
    <rPh sb="6" eb="9">
      <t>イタクリョウ</t>
    </rPh>
    <phoneticPr fontId="2"/>
  </si>
  <si>
    <t>今泉自動車(株)</t>
    <rPh sb="0" eb="2">
      <t>イマイズミ</t>
    </rPh>
    <rPh sb="2" eb="5">
      <t>ジドウシャ</t>
    </rPh>
    <rPh sb="5" eb="8">
      <t>カブ</t>
    </rPh>
    <phoneticPr fontId="2"/>
  </si>
  <si>
    <t>3月分軽ダンプリース</t>
    <rPh sb="1" eb="3">
      <t>ガツブン</t>
    </rPh>
    <rPh sb="3" eb="4">
      <t>ケイ</t>
    </rPh>
    <phoneticPr fontId="2"/>
  </si>
  <si>
    <t>須恵凧の会</t>
    <rPh sb="0" eb="2">
      <t>スエ</t>
    </rPh>
    <rPh sb="2" eb="3">
      <t>タコ</t>
    </rPh>
    <rPh sb="4" eb="5">
      <t>カイ</t>
    </rPh>
    <phoneticPr fontId="2"/>
  </si>
  <si>
    <t>子どもの居場所づくり事業教材費</t>
    <rPh sb="0" eb="1">
      <t>コ</t>
    </rPh>
    <rPh sb="4" eb="7">
      <t>イバショ</t>
    </rPh>
    <rPh sb="10" eb="12">
      <t>ジギョウ</t>
    </rPh>
    <rPh sb="12" eb="15">
      <t>キョウザイヒ</t>
    </rPh>
    <phoneticPr fontId="2"/>
  </si>
  <si>
    <t>大西電設</t>
    <rPh sb="0" eb="2">
      <t>オオニシ</t>
    </rPh>
    <rPh sb="2" eb="4">
      <t>デンセツ</t>
    </rPh>
    <phoneticPr fontId="2"/>
  </si>
  <si>
    <t>エアコン移設工事委託料</t>
    <rPh sb="4" eb="6">
      <t>イセツ</t>
    </rPh>
    <rPh sb="6" eb="8">
      <t>コウジ</t>
    </rPh>
    <rPh sb="8" eb="11">
      <t>イタクリョウ</t>
    </rPh>
    <phoneticPr fontId="2"/>
  </si>
  <si>
    <t>機械修理代</t>
    <rPh sb="0" eb="2">
      <t>キカイ</t>
    </rPh>
    <rPh sb="2" eb="5">
      <t>シュウリダイ</t>
    </rPh>
    <phoneticPr fontId="2"/>
  </si>
  <si>
    <t>宝ガス(株)</t>
    <rPh sb="0" eb="1">
      <t>タカラ</t>
    </rPh>
    <rPh sb="3" eb="6">
      <t>カブ</t>
    </rPh>
    <phoneticPr fontId="2"/>
  </si>
  <si>
    <t>3月分事務所ガス代</t>
    <rPh sb="1" eb="3">
      <t>ガツブン</t>
    </rPh>
    <rPh sb="3" eb="5">
      <t>ジム</t>
    </rPh>
    <rPh sb="5" eb="6">
      <t>ショ</t>
    </rPh>
    <rPh sb="8" eb="9">
      <t>ダイ</t>
    </rPh>
    <phoneticPr fontId="2"/>
  </si>
  <si>
    <t>職員</t>
    <rPh sb="0" eb="2">
      <t>ショクイン</t>
    </rPh>
    <phoneticPr fontId="2"/>
  </si>
  <si>
    <t>2月分雇用保険料</t>
    <rPh sb="1" eb="3">
      <t>ガツブン</t>
    </rPh>
    <rPh sb="3" eb="5">
      <t>コヨウ</t>
    </rPh>
    <rPh sb="5" eb="8">
      <t>ホケンリョウ</t>
    </rPh>
    <phoneticPr fontId="2"/>
  </si>
  <si>
    <t>西日本電信電話(株)</t>
    <rPh sb="0" eb="1">
      <t>ニシ</t>
    </rPh>
    <rPh sb="1" eb="3">
      <t>ニホン</t>
    </rPh>
    <rPh sb="3" eb="5">
      <t>デンシン</t>
    </rPh>
    <rPh sb="5" eb="7">
      <t>デンワ</t>
    </rPh>
    <rPh sb="7" eb="10">
      <t>カブ</t>
    </rPh>
    <phoneticPr fontId="2"/>
  </si>
  <si>
    <t>3月分電話料金</t>
    <rPh sb="1" eb="3">
      <t>ガツブン</t>
    </rPh>
    <rPh sb="3" eb="5">
      <t>デンワ</t>
    </rPh>
    <rPh sb="5" eb="7">
      <t>リョウキン</t>
    </rPh>
    <phoneticPr fontId="2"/>
  </si>
  <si>
    <t>正会員会費 73名分</t>
    <rPh sb="0" eb="3">
      <t>セイカイイン</t>
    </rPh>
    <rPh sb="3" eb="5">
      <t>カイヒ</t>
    </rPh>
    <rPh sb="8" eb="10">
      <t>メイブン</t>
    </rPh>
    <phoneticPr fontId="2"/>
  </si>
  <si>
    <t>受託事業 4件</t>
    <rPh sb="0" eb="2">
      <t>ジュタク</t>
    </rPh>
    <rPh sb="2" eb="4">
      <t>ジギョウ</t>
    </rPh>
    <rPh sb="6" eb="7">
      <t>ケン</t>
    </rPh>
    <phoneticPr fontId="2"/>
  </si>
  <si>
    <t>発注者過払い分3件</t>
    <rPh sb="8" eb="9">
      <t>ケン</t>
    </rPh>
    <phoneticPr fontId="2"/>
  </si>
  <si>
    <t>子どもの居場所づくり事業　平成30年度利用料</t>
    <rPh sb="0" eb="1">
      <t>コ</t>
    </rPh>
    <rPh sb="4" eb="7">
      <t>イバショ</t>
    </rPh>
    <rPh sb="10" eb="12">
      <t>ジギョウ</t>
    </rPh>
    <rPh sb="13" eb="15">
      <t>ヘイセイ</t>
    </rPh>
    <rPh sb="17" eb="18">
      <t>ネン</t>
    </rPh>
    <rPh sb="18" eb="19">
      <t>ド</t>
    </rPh>
    <rPh sb="19" eb="22">
      <t>リヨウリョウ</t>
    </rPh>
    <phoneticPr fontId="2"/>
  </si>
  <si>
    <t>会費73件</t>
    <rPh sb="0" eb="2">
      <t>カイヒ</t>
    </rPh>
    <rPh sb="4" eb="5">
      <t>ケン</t>
    </rPh>
    <phoneticPr fontId="2"/>
  </si>
  <si>
    <t>子育て・福祉・家事援助サービス研修会参加者交通費</t>
    <rPh sb="18" eb="21">
      <t>サンカシャ</t>
    </rPh>
    <rPh sb="21" eb="23">
      <t>コウツウ</t>
    </rPh>
    <rPh sb="23" eb="24">
      <t>ヒ</t>
    </rPh>
    <phoneticPr fontId="2"/>
  </si>
  <si>
    <t>事務費39件</t>
    <rPh sb="0" eb="3">
      <t>ジムヒ</t>
    </rPh>
    <rPh sb="5" eb="6">
      <t>ケン</t>
    </rPh>
    <phoneticPr fontId="2"/>
  </si>
  <si>
    <t>平成29年度分一般拠出金</t>
    <rPh sb="0" eb="2">
      <t>ヘイセイ</t>
    </rPh>
    <rPh sb="4" eb="7">
      <t>ネンドブン</t>
    </rPh>
    <rPh sb="7" eb="9">
      <t>イッパン</t>
    </rPh>
    <rPh sb="9" eb="12">
      <t>キョシュツキン</t>
    </rPh>
    <phoneticPr fontId="2"/>
  </si>
  <si>
    <t>3月分技能講習会講師謝金（2名）</t>
    <rPh sb="1" eb="3">
      <t>ガツブン</t>
    </rPh>
    <rPh sb="3" eb="5">
      <t>ギノウ</t>
    </rPh>
    <rPh sb="5" eb="8">
      <t>コウシュウカイ</t>
    </rPh>
    <rPh sb="8" eb="10">
      <t>コウシ</t>
    </rPh>
    <rPh sb="10" eb="12">
      <t>シャキン</t>
    </rPh>
    <rPh sb="14" eb="15">
      <t>メイ</t>
    </rPh>
    <phoneticPr fontId="2"/>
  </si>
  <si>
    <t>1月分配分金（1名）</t>
    <rPh sb="1" eb="3">
      <t>ツ</t>
    </rPh>
    <rPh sb="3" eb="5">
      <t>ハイブン</t>
    </rPh>
    <rPh sb="5" eb="6">
      <t>キン</t>
    </rPh>
    <rPh sb="8" eb="9">
      <t>メイ</t>
    </rPh>
    <phoneticPr fontId="1"/>
  </si>
  <si>
    <t>公益社団法人須恵町シルバー人材センター</t>
    <rPh sb="0" eb="19">
      <t>ス</t>
    </rPh>
    <phoneticPr fontId="8"/>
  </si>
  <si>
    <t>貸借対照表科目</t>
    <rPh sb="0" eb="5">
      <t>タイシャクタイショウヒョウ</t>
    </rPh>
    <rPh sb="5" eb="7">
      <t>カモク</t>
    </rPh>
    <phoneticPr fontId="8"/>
  </si>
  <si>
    <t>（流動資産）</t>
    <rPh sb="1" eb="3">
      <t>リュウドウ</t>
    </rPh>
    <rPh sb="3" eb="5">
      <t>シサン</t>
    </rPh>
    <phoneticPr fontId="8"/>
  </si>
  <si>
    <t>現金預金</t>
    <rPh sb="0" eb="2">
      <t>ゲンキン</t>
    </rPh>
    <rPh sb="2" eb="4">
      <t>ヨキン</t>
    </rPh>
    <phoneticPr fontId="8"/>
  </si>
  <si>
    <t>手元資金</t>
    <rPh sb="0" eb="2">
      <t>テモト</t>
    </rPh>
    <rPh sb="2" eb="4">
      <t>シキン</t>
    </rPh>
    <phoneticPr fontId="8"/>
  </si>
  <si>
    <t>運転資金として</t>
    <rPh sb="0" eb="2">
      <t>ウンテン</t>
    </rPh>
    <rPh sb="2" eb="4">
      <t>シキン</t>
    </rPh>
    <phoneticPr fontId="8"/>
  </si>
  <si>
    <t>場所・物量等</t>
    <rPh sb="0" eb="2">
      <t>バショ</t>
    </rPh>
    <rPh sb="3" eb="5">
      <t>ブツリョウ</t>
    </rPh>
    <rPh sb="5" eb="6">
      <t>トウ</t>
    </rPh>
    <phoneticPr fontId="8"/>
  </si>
  <si>
    <t>使用目的等</t>
    <rPh sb="0" eb="2">
      <t>シヨウ</t>
    </rPh>
    <rPh sb="2" eb="4">
      <t>モクテキ</t>
    </rPh>
    <rPh sb="4" eb="5">
      <t>トウ</t>
    </rPh>
    <phoneticPr fontId="8"/>
  </si>
  <si>
    <t>金額</t>
    <rPh sb="0" eb="2">
      <t>キンガク</t>
    </rPh>
    <phoneticPr fontId="8"/>
  </si>
  <si>
    <t>＜普通預金＞</t>
    <rPh sb="1" eb="3">
      <t>フツウ</t>
    </rPh>
    <rPh sb="3" eb="5">
      <t>ヨキン</t>
    </rPh>
    <phoneticPr fontId="8"/>
  </si>
  <si>
    <t>西日本シティ銀行須恵支店</t>
    <rPh sb="0" eb="1">
      <t>ニシ</t>
    </rPh>
    <rPh sb="1" eb="3">
      <t>ニホン</t>
    </rPh>
    <rPh sb="6" eb="8">
      <t>ギンコウ</t>
    </rPh>
    <rPh sb="8" eb="10">
      <t>スエ</t>
    </rPh>
    <rPh sb="10" eb="12">
      <t>シテン</t>
    </rPh>
    <phoneticPr fontId="8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</si>
  <si>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8"/>
  </si>
  <si>
    <t>福岡銀行志免支店</t>
    <rPh sb="0" eb="2">
      <t>フクオカ</t>
    </rPh>
    <rPh sb="2" eb="4">
      <t>ギンコウ</t>
    </rPh>
    <rPh sb="4" eb="6">
      <t>シメ</t>
    </rPh>
    <rPh sb="6" eb="8">
      <t>シテン</t>
    </rPh>
    <phoneticPr fontId="8"/>
  </si>
  <si>
    <t>＜現金・預金計＞</t>
    <rPh sb="1" eb="3">
      <t>ゲンキン</t>
    </rPh>
    <rPh sb="4" eb="6">
      <t>ヨキン</t>
    </rPh>
    <rPh sb="6" eb="7">
      <t>ケイ</t>
    </rPh>
    <phoneticPr fontId="8"/>
  </si>
  <si>
    <t>未収金</t>
    <rPh sb="0" eb="3">
      <t>ミシュウキン</t>
    </rPh>
    <phoneticPr fontId="8"/>
  </si>
  <si>
    <t>（公社）福岡県シルバー人材センター連合会</t>
    <rPh sb="1" eb="2">
      <t>コウ</t>
    </rPh>
    <rPh sb="2" eb="3">
      <t>シャ</t>
    </rPh>
    <rPh sb="4" eb="20">
      <t>フ</t>
    </rPh>
    <phoneticPr fontId="8"/>
  </si>
  <si>
    <t>＜未収金計＞</t>
    <rPh sb="1" eb="4">
      <t>ミシュウキン</t>
    </rPh>
    <rPh sb="4" eb="5">
      <t>ケイ</t>
    </rPh>
    <phoneticPr fontId="8"/>
  </si>
  <si>
    <t>前払金</t>
    <rPh sb="0" eb="2">
      <t>マエバライ</t>
    </rPh>
    <rPh sb="2" eb="3">
      <t>キン</t>
    </rPh>
    <phoneticPr fontId="8"/>
  </si>
  <si>
    <t>流動資産計</t>
    <rPh sb="0" eb="2">
      <t>リュウドウ</t>
    </rPh>
    <rPh sb="2" eb="4">
      <t>シサン</t>
    </rPh>
    <rPh sb="4" eb="5">
      <t>ケイ</t>
    </rPh>
    <phoneticPr fontId="8"/>
  </si>
  <si>
    <t>その他固定</t>
    <rPh sb="2" eb="3">
      <t>タ</t>
    </rPh>
    <rPh sb="3" eb="5">
      <t>コテイ</t>
    </rPh>
    <phoneticPr fontId="8"/>
  </si>
  <si>
    <t>車両運搬具</t>
    <rPh sb="0" eb="2">
      <t>シャリョウ</t>
    </rPh>
    <rPh sb="2" eb="4">
      <t>ウンパン</t>
    </rPh>
    <rPh sb="4" eb="5">
      <t>グ</t>
    </rPh>
    <phoneticPr fontId="8"/>
  </si>
  <si>
    <t>再資源化預託金</t>
    <rPh sb="0" eb="3">
      <t>サイシゲン</t>
    </rPh>
    <rPh sb="3" eb="4">
      <t>カ</t>
    </rPh>
    <rPh sb="4" eb="7">
      <t>ヨタクキン</t>
    </rPh>
    <phoneticPr fontId="8"/>
  </si>
  <si>
    <t>車両（軽トラック）１台</t>
    <rPh sb="0" eb="2">
      <t>シャリョウ</t>
    </rPh>
    <rPh sb="3" eb="4">
      <t>ケイ</t>
    </rPh>
    <rPh sb="10" eb="11">
      <t>ダイ</t>
    </rPh>
    <phoneticPr fontId="8"/>
  </si>
  <si>
    <t>１件</t>
    <rPh sb="1" eb="2">
      <t>ケン</t>
    </rPh>
    <phoneticPr fontId="8"/>
  </si>
  <si>
    <t>公益目的事業に使用する車両</t>
    <rPh sb="0" eb="6">
      <t>コ</t>
    </rPh>
    <rPh sb="7" eb="9">
      <t>シヨウ</t>
    </rPh>
    <rPh sb="11" eb="13">
      <t>シャリョウ</t>
    </rPh>
    <phoneticPr fontId="8"/>
  </si>
  <si>
    <t>自動車リサイクル法による預託金</t>
    <rPh sb="0" eb="3">
      <t>ジドウシャ</t>
    </rPh>
    <rPh sb="8" eb="9">
      <t>ホウ</t>
    </rPh>
    <rPh sb="12" eb="15">
      <t>ヨタクキン</t>
    </rPh>
    <phoneticPr fontId="8"/>
  </si>
  <si>
    <t>固定資産合計</t>
    <rPh sb="0" eb="2">
      <t>コテイ</t>
    </rPh>
    <rPh sb="2" eb="4">
      <t>シサン</t>
    </rPh>
    <rPh sb="4" eb="6">
      <t>ゴウケイ</t>
    </rPh>
    <phoneticPr fontId="8"/>
  </si>
  <si>
    <t>資産合計</t>
    <rPh sb="0" eb="2">
      <t>シサン</t>
    </rPh>
    <rPh sb="2" eb="4">
      <t>ゴウケイ</t>
    </rPh>
    <phoneticPr fontId="8"/>
  </si>
  <si>
    <t>（流動負債）</t>
    <rPh sb="1" eb="3">
      <t>リュウドウ</t>
    </rPh>
    <rPh sb="3" eb="5">
      <t>フサイ</t>
    </rPh>
    <phoneticPr fontId="8"/>
  </si>
  <si>
    <t>未払金</t>
    <rPh sb="0" eb="3">
      <t>ミバライキン</t>
    </rPh>
    <phoneticPr fontId="8"/>
  </si>
  <si>
    <t>会員</t>
    <rPh sb="0" eb="2">
      <t>カイイン</t>
    </rPh>
    <phoneticPr fontId="8"/>
  </si>
  <si>
    <t>・公益目的事業及び管理目的で業務を執行するための費用</t>
    <rPh sb="1" eb="7">
      <t>コ</t>
    </rPh>
    <rPh sb="7" eb="8">
      <t>オヨ</t>
    </rPh>
    <rPh sb="9" eb="11">
      <t>カンリ</t>
    </rPh>
    <rPh sb="11" eb="13">
      <t>モクテキ</t>
    </rPh>
    <rPh sb="14" eb="16">
      <t>ギョウム</t>
    </rPh>
    <rPh sb="17" eb="19">
      <t>シッコウ</t>
    </rPh>
    <rPh sb="24" eb="26">
      <t>ヒヨウ</t>
    </rPh>
    <phoneticPr fontId="8"/>
  </si>
  <si>
    <t>臨時職員</t>
    <rPh sb="0" eb="4">
      <t>リンジショクイン</t>
    </rPh>
    <phoneticPr fontId="8"/>
  </si>
  <si>
    <t>講師</t>
    <rPh sb="0" eb="2">
      <t>コウシ</t>
    </rPh>
    <phoneticPr fontId="8"/>
  </si>
  <si>
    <t>コーディネーター</t>
    <phoneticPr fontId="8"/>
  </si>
  <si>
    <t>宝ガス㈱</t>
    <rPh sb="0" eb="1">
      <t>タカラ</t>
    </rPh>
    <phoneticPr fontId="8"/>
  </si>
  <si>
    <t>3月分事務所ガス代</t>
    <rPh sb="1" eb="3">
      <t>ガツブン</t>
    </rPh>
    <rPh sb="3" eb="5">
      <t>ジム</t>
    </rPh>
    <rPh sb="5" eb="6">
      <t>ショ</t>
    </rPh>
    <rPh sb="8" eb="9">
      <t>ダイ</t>
    </rPh>
    <phoneticPr fontId="8"/>
  </si>
  <si>
    <t>3月分材料費</t>
    <rPh sb="1" eb="3">
      <t>ガツブン</t>
    </rPh>
    <rPh sb="3" eb="6">
      <t>ザイリョウヒ</t>
    </rPh>
    <phoneticPr fontId="8"/>
  </si>
  <si>
    <t>㈱九州電力</t>
    <rPh sb="1" eb="3">
      <t>キュウシュウ</t>
    </rPh>
    <rPh sb="3" eb="5">
      <t>デンリョク</t>
    </rPh>
    <phoneticPr fontId="8"/>
  </si>
  <si>
    <t>3月分電気料金</t>
    <rPh sb="1" eb="3">
      <t>ガツブン</t>
    </rPh>
    <rPh sb="3" eb="5">
      <t>デンキ</t>
    </rPh>
    <rPh sb="5" eb="7">
      <t>リョウキン</t>
    </rPh>
    <phoneticPr fontId="8"/>
  </si>
  <si>
    <t>NRI社会情報システム㈱</t>
    <rPh sb="3" eb="5">
      <t>シャカイ</t>
    </rPh>
    <rPh sb="5" eb="7">
      <t>ジョウホウ</t>
    </rPh>
    <phoneticPr fontId="8"/>
  </si>
  <si>
    <t>3月分システム使用料</t>
    <rPh sb="1" eb="3">
      <t>ガツブン</t>
    </rPh>
    <rPh sb="7" eb="9">
      <t>シヨウ</t>
    </rPh>
    <rPh sb="9" eb="10">
      <t>リョウ</t>
    </rPh>
    <phoneticPr fontId="8"/>
  </si>
  <si>
    <t>3月分コピー機トナーカウント料</t>
    <rPh sb="1" eb="3">
      <t>ガツブン</t>
    </rPh>
    <rPh sb="6" eb="7">
      <t>キ</t>
    </rPh>
    <rPh sb="14" eb="15">
      <t>リョウ</t>
    </rPh>
    <phoneticPr fontId="8"/>
  </si>
  <si>
    <t>㈱コメリ</t>
    <phoneticPr fontId="8"/>
  </si>
  <si>
    <t>㈱西日本宇佐美</t>
    <rPh sb="1" eb="2">
      <t>ニシ</t>
    </rPh>
    <rPh sb="2" eb="4">
      <t>ニホン</t>
    </rPh>
    <rPh sb="4" eb="7">
      <t>ウサミ</t>
    </rPh>
    <phoneticPr fontId="8"/>
  </si>
  <si>
    <t>3月分ガソリン代</t>
    <rPh sb="1" eb="3">
      <t>ガツブン</t>
    </rPh>
    <rPh sb="7" eb="8">
      <t>ダイ</t>
    </rPh>
    <phoneticPr fontId="8"/>
  </si>
  <si>
    <t>㈱須恵衛生工業</t>
    <rPh sb="1" eb="3">
      <t>スエ</t>
    </rPh>
    <rPh sb="3" eb="5">
      <t>エイセイ</t>
    </rPh>
    <rPh sb="5" eb="7">
      <t>コウギョウ</t>
    </rPh>
    <phoneticPr fontId="8"/>
  </si>
  <si>
    <t>下水管理料</t>
    <rPh sb="0" eb="2">
      <t>ゲスイ</t>
    </rPh>
    <rPh sb="2" eb="4">
      <t>カンリ</t>
    </rPh>
    <rPh sb="4" eb="5">
      <t>リョウ</t>
    </rPh>
    <phoneticPr fontId="8"/>
  </si>
  <si>
    <t>㈱三森屋</t>
    <rPh sb="1" eb="3">
      <t>ミモリ</t>
    </rPh>
    <rPh sb="3" eb="4">
      <t>ヤ</t>
    </rPh>
    <phoneticPr fontId="8"/>
  </si>
  <si>
    <t>事務用品</t>
    <rPh sb="0" eb="2">
      <t>ジム</t>
    </rPh>
    <rPh sb="2" eb="4">
      <t>ヨウヒン</t>
    </rPh>
    <phoneticPr fontId="8"/>
  </si>
  <si>
    <t>＜未払金計＞</t>
    <rPh sb="1" eb="4">
      <t>ミバライキン</t>
    </rPh>
    <rPh sb="4" eb="5">
      <t>ケイ</t>
    </rPh>
    <phoneticPr fontId="8"/>
  </si>
  <si>
    <t>＜前払金計＞</t>
    <rPh sb="1" eb="4">
      <t>マエバライキン</t>
    </rPh>
    <rPh sb="4" eb="5">
      <t>ケイ</t>
    </rPh>
    <phoneticPr fontId="8"/>
  </si>
  <si>
    <t>前受金</t>
    <rPh sb="0" eb="3">
      <t>マエウケキン</t>
    </rPh>
    <phoneticPr fontId="8"/>
  </si>
  <si>
    <t>受託事業</t>
    <rPh sb="0" eb="2">
      <t>ジュタク</t>
    </rPh>
    <rPh sb="2" eb="4">
      <t>ジギョウ</t>
    </rPh>
    <phoneticPr fontId="8"/>
  </si>
  <si>
    <t>＜前受金計＞</t>
    <rPh sb="1" eb="4">
      <t>マエウケキン</t>
    </rPh>
    <rPh sb="4" eb="5">
      <t>ケイ</t>
    </rPh>
    <phoneticPr fontId="8"/>
  </si>
  <si>
    <t>預り金</t>
    <rPh sb="0" eb="1">
      <t>アズカ</t>
    </rPh>
    <rPh sb="2" eb="3">
      <t>キン</t>
    </rPh>
    <phoneticPr fontId="8"/>
  </si>
  <si>
    <t>＜預り金計＞</t>
    <rPh sb="1" eb="2">
      <t>アズカ</t>
    </rPh>
    <rPh sb="3" eb="4">
      <t>キン</t>
    </rPh>
    <rPh sb="4" eb="5">
      <t>ケイ</t>
    </rPh>
    <phoneticPr fontId="8"/>
  </si>
  <si>
    <t>流動負債合計</t>
    <rPh sb="0" eb="2">
      <t>リュウドウ</t>
    </rPh>
    <rPh sb="2" eb="4">
      <t>フサイ</t>
    </rPh>
    <rPh sb="4" eb="6">
      <t>ゴウケイ</t>
    </rPh>
    <phoneticPr fontId="8"/>
  </si>
  <si>
    <t>　　負債合計</t>
    <rPh sb="2" eb="4">
      <t>フサイ</t>
    </rPh>
    <rPh sb="4" eb="6">
      <t>ゴウケイ</t>
    </rPh>
    <phoneticPr fontId="8"/>
  </si>
  <si>
    <t>　　正味財産</t>
    <rPh sb="2" eb="4">
      <t>ショウミ</t>
    </rPh>
    <rPh sb="4" eb="6">
      <t>ザイサン</t>
    </rPh>
    <phoneticPr fontId="8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</si>
  <si>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8"/>
  </si>
  <si>
    <t>（単位：円）</t>
    <rPh sb="1" eb="3">
      <t>タンイ</t>
    </rPh>
    <rPh sb="4" eb="5">
      <t>エン</t>
    </rPh>
    <phoneticPr fontId="8"/>
  </si>
  <si>
    <t>3月分材料費等</t>
    <rPh sb="1" eb="2">
      <t>ガツ</t>
    </rPh>
    <rPh sb="3" eb="6">
      <t>ザイリョウヒ</t>
    </rPh>
    <rPh sb="6" eb="7">
      <t>トウ</t>
    </rPh>
    <phoneticPr fontId="8"/>
  </si>
  <si>
    <t>（固定資産）</t>
    <rPh sb="1" eb="3">
      <t>コテイ</t>
    </rPh>
    <rPh sb="3" eb="5">
      <t>シサン</t>
    </rPh>
    <phoneticPr fontId="8"/>
  </si>
  <si>
    <t>特定資産</t>
    <rPh sb="0" eb="2">
      <t>トクテイ</t>
    </rPh>
    <rPh sb="2" eb="4">
      <t>シサン</t>
    </rPh>
    <phoneticPr fontId="8"/>
  </si>
  <si>
    <t>資産</t>
    <rPh sb="0" eb="2">
      <t>シサン</t>
    </rPh>
    <phoneticPr fontId="8"/>
  </si>
  <si>
    <t>創立10周年記念</t>
    <rPh sb="0" eb="2">
      <t>ソウリツ</t>
    </rPh>
    <rPh sb="4" eb="6">
      <t>シュウネン</t>
    </rPh>
    <rPh sb="6" eb="8">
      <t>キネン</t>
    </rPh>
    <phoneticPr fontId="8"/>
  </si>
  <si>
    <t>事業積立</t>
  </si>
  <si>
    <t>＜普通預金＞</t>
    <rPh sb="1" eb="3">
      <t>フツウ</t>
    </rPh>
    <rPh sb="3" eb="5">
      <t>ヨキン</t>
    </rPh>
    <phoneticPr fontId="8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</si>
  <si>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8"/>
  </si>
  <si>
    <t>創立10周年記念事業積立として管理している。</t>
    <rPh sb="0" eb="2">
      <t>ソウリツ</t>
    </rPh>
    <rPh sb="4" eb="6">
      <t>シュウネン</t>
    </rPh>
    <rPh sb="6" eb="8">
      <t>キネン</t>
    </rPh>
    <rPh sb="8" eb="10">
      <t>ジギョウ</t>
    </rPh>
    <rPh sb="10" eb="12">
      <t>ツミタテ</t>
    </rPh>
    <rPh sb="15" eb="17">
      <t>カンリ</t>
    </rPh>
    <phoneticPr fontId="8"/>
  </si>
  <si>
    <t>＜特定資産計＞</t>
    <rPh sb="1" eb="3">
      <t>トクテイ</t>
    </rPh>
    <rPh sb="3" eb="5">
      <t>シサン</t>
    </rPh>
    <rPh sb="5" eb="6">
      <t>ケイ</t>
    </rPh>
    <phoneticPr fontId="8"/>
  </si>
  <si>
    <t>＜その他固定資産計＞</t>
    <rPh sb="3" eb="4">
      <t>タ</t>
    </rPh>
    <rPh sb="4" eb="6">
      <t>コテイ</t>
    </rPh>
    <rPh sb="6" eb="8">
      <t>シサン</t>
    </rPh>
    <rPh sb="8" eb="9">
      <t>ケイ</t>
    </rPh>
    <phoneticPr fontId="8"/>
  </si>
  <si>
    <t>須恵町上下水道課</t>
    <rPh sb="0" eb="3">
      <t>スエマチ</t>
    </rPh>
    <rPh sb="3" eb="5">
      <t>ジョウゲ</t>
    </rPh>
    <rPh sb="5" eb="7">
      <t>スイドウ</t>
    </rPh>
    <rPh sb="7" eb="8">
      <t>カ</t>
    </rPh>
    <phoneticPr fontId="8"/>
  </si>
  <si>
    <t>3月分水道料金</t>
    <rPh sb="1" eb="3">
      <t>ガツブン</t>
    </rPh>
    <rPh sb="3" eb="5">
      <t>スイドウ</t>
    </rPh>
    <rPh sb="5" eb="7">
      <t>リョウキン</t>
    </rPh>
    <phoneticPr fontId="8"/>
  </si>
  <si>
    <t>今泉自動車㈱</t>
    <rPh sb="0" eb="2">
      <t>イマイズミ</t>
    </rPh>
    <rPh sb="2" eb="5">
      <t>ジドウシャ</t>
    </rPh>
    <phoneticPr fontId="8"/>
  </si>
  <si>
    <t>㈱イナザワ</t>
    <phoneticPr fontId="8"/>
  </si>
  <si>
    <t>3月分ほたるの湯材料費</t>
    <rPh sb="1" eb="3">
      <t>ガツブン</t>
    </rPh>
    <rPh sb="3" eb="8">
      <t>ユ</t>
    </rPh>
    <rPh sb="8" eb="11">
      <t>ザイリョウヒ</t>
    </rPh>
    <phoneticPr fontId="8"/>
  </si>
  <si>
    <t>焼芋材料代</t>
    <rPh sb="0" eb="2">
      <t>ヤキイモ</t>
    </rPh>
    <rPh sb="2" eb="4">
      <t>ザイリョウ</t>
    </rPh>
    <rPh sb="4" eb="5">
      <t>ダイ</t>
    </rPh>
    <phoneticPr fontId="8"/>
  </si>
  <si>
    <t>西日本新聞</t>
    <rPh sb="0" eb="1">
      <t>ニシ</t>
    </rPh>
    <rPh sb="1" eb="3">
      <t>ニホン</t>
    </rPh>
    <rPh sb="3" eb="5">
      <t>シンブン</t>
    </rPh>
    <phoneticPr fontId="8"/>
  </si>
  <si>
    <t>3月分ほたるの湯新聞代（スポーツ新聞を含む）</t>
    <rPh sb="1" eb="3">
      <t>ガツブン</t>
    </rPh>
    <rPh sb="3" eb="8">
      <t>ユ</t>
    </rPh>
    <rPh sb="8" eb="11">
      <t>シンブンダイ</t>
    </rPh>
    <rPh sb="16" eb="18">
      <t>シンブン</t>
    </rPh>
    <rPh sb="19" eb="20">
      <t>フク</t>
    </rPh>
    <phoneticPr fontId="8"/>
  </si>
  <si>
    <t>公益</t>
    <rPh sb="0" eb="2">
      <t>コウエキ</t>
    </rPh>
    <phoneticPr fontId="8"/>
  </si>
  <si>
    <t>法人</t>
    <rPh sb="0" eb="2">
      <t>ホウジン</t>
    </rPh>
    <phoneticPr fontId="8"/>
  </si>
  <si>
    <t>施設整備事業積立金として管理している。</t>
    <rPh sb="0" eb="9">
      <t>シセツセイビジギョウツミタテキン</t>
    </rPh>
    <rPh sb="12" eb="14">
      <t>カンリ</t>
    </rPh>
    <phoneticPr fontId="8"/>
  </si>
  <si>
    <t>3月分臨時職員賃金（3名分）</t>
    <rPh sb="1" eb="3">
      <t>ガツブン</t>
    </rPh>
    <rPh sb="3" eb="5">
      <t>リンジ</t>
    </rPh>
    <rPh sb="5" eb="7">
      <t>ショクイン</t>
    </rPh>
    <rPh sb="7" eb="9">
      <t>チンギン</t>
    </rPh>
    <rPh sb="11" eb="12">
      <t>メイ</t>
    </rPh>
    <rPh sb="12" eb="13">
      <t>ブン</t>
    </rPh>
    <phoneticPr fontId="8"/>
  </si>
  <si>
    <t>3月分居場所コーディネーター謝金（2名）</t>
    <rPh sb="1" eb="3">
      <t>ガツブン</t>
    </rPh>
    <rPh sb="3" eb="6">
      <t>イバショ</t>
    </rPh>
    <rPh sb="14" eb="16">
      <t>シャキン</t>
    </rPh>
    <rPh sb="18" eb="19">
      <t>メイ</t>
    </rPh>
    <phoneticPr fontId="8"/>
  </si>
  <si>
    <t>富士通ゼロックス福岡㈱</t>
    <rPh sb="0" eb="3">
      <t>フジツウ</t>
    </rPh>
    <rPh sb="8" eb="10">
      <t>フクオカ</t>
    </rPh>
    <phoneticPr fontId="8"/>
  </si>
  <si>
    <t>日本年金機構</t>
    <rPh sb="0" eb="2">
      <t>ニホン</t>
    </rPh>
    <rPh sb="2" eb="4">
      <t>ネンキン</t>
    </rPh>
    <rPh sb="4" eb="6">
      <t>キコウ</t>
    </rPh>
    <phoneticPr fontId="8"/>
  </si>
  <si>
    <t>3月分社会保険料事業主負担分</t>
    <rPh sb="1" eb="3">
      <t>ガツブン</t>
    </rPh>
    <phoneticPr fontId="8"/>
  </si>
  <si>
    <t>役職員</t>
    <rPh sb="0" eb="1">
      <t>ヤク</t>
    </rPh>
    <rPh sb="1" eb="3">
      <t>ショクイン</t>
    </rPh>
    <phoneticPr fontId="8"/>
  </si>
  <si>
    <t>所得税・社会保険料</t>
    <rPh sb="0" eb="3">
      <t>ショトクゼイ</t>
    </rPh>
    <rPh sb="4" eb="6">
      <t>シャカイ</t>
    </rPh>
    <rPh sb="6" eb="9">
      <t>ホケンリョウ</t>
    </rPh>
    <phoneticPr fontId="8"/>
  </si>
  <si>
    <t>2・3月分労働者派遣事業受託収益</t>
    <rPh sb="3" eb="5">
      <t>ガツブン</t>
    </rPh>
    <rPh sb="5" eb="8">
      <t>ロウドウシャ</t>
    </rPh>
    <rPh sb="8" eb="10">
      <t>ハケン</t>
    </rPh>
    <rPh sb="10" eb="12">
      <t>ジギョウ</t>
    </rPh>
    <rPh sb="12" eb="14">
      <t>ジュタク</t>
    </rPh>
    <rPh sb="14" eb="16">
      <t>シュウエキ</t>
    </rPh>
    <phoneticPr fontId="8"/>
  </si>
  <si>
    <t>3月分支払配分金（152名）</t>
    <rPh sb="1" eb="3">
      <t>ガツブン</t>
    </rPh>
    <rPh sb="3" eb="5">
      <t>シハライ</t>
    </rPh>
    <rPh sb="5" eb="7">
      <t>ハイブン</t>
    </rPh>
    <rPh sb="7" eb="8">
      <t>キン</t>
    </rPh>
    <rPh sb="12" eb="13">
      <t>メイ</t>
    </rPh>
    <phoneticPr fontId="8"/>
  </si>
  <si>
    <t>3月分軽ダンプ・ダンプリース料</t>
    <rPh sb="1" eb="3">
      <t>ガツブン</t>
    </rPh>
    <rPh sb="3" eb="4">
      <t>ケイ</t>
    </rPh>
    <rPh sb="14" eb="15">
      <t>リョウ</t>
    </rPh>
    <phoneticPr fontId="8"/>
  </si>
  <si>
    <t>3月分ほたるの湯新聞代</t>
    <rPh sb="1" eb="3">
      <t>ガツブン</t>
    </rPh>
    <rPh sb="3" eb="8">
      <t>ユ</t>
    </rPh>
    <rPh sb="8" eb="11">
      <t>シンブンダイ</t>
    </rPh>
    <phoneticPr fontId="8"/>
  </si>
  <si>
    <t>毎日新聞</t>
    <rPh sb="0" eb="2">
      <t>マイニチ</t>
    </rPh>
    <rPh sb="2" eb="4">
      <t>シンブン</t>
    </rPh>
    <phoneticPr fontId="8"/>
  </si>
  <si>
    <t>マルダイ青果㈱</t>
    <rPh sb="4" eb="6">
      <t>セイカ</t>
    </rPh>
    <phoneticPr fontId="8"/>
  </si>
  <si>
    <t>久野印刷㈱</t>
    <rPh sb="0" eb="4">
      <t>ヒサノインサツ</t>
    </rPh>
    <phoneticPr fontId="8"/>
  </si>
  <si>
    <t>封筒印刷代</t>
    <rPh sb="0" eb="5">
      <t>フウトウインサツダイ</t>
    </rPh>
    <phoneticPr fontId="8"/>
  </si>
  <si>
    <t>環境整備事業</t>
    <rPh sb="0" eb="2">
      <t>カンキョウ</t>
    </rPh>
    <rPh sb="2" eb="4">
      <t>セイビ</t>
    </rPh>
    <rPh sb="4" eb="6">
      <t>ジギョウ</t>
    </rPh>
    <phoneticPr fontId="8"/>
  </si>
  <si>
    <t>施設整備事業積立</t>
    <rPh sb="0" eb="2">
      <t>シセツ</t>
    </rPh>
    <rPh sb="2" eb="4">
      <t>セイビ</t>
    </rPh>
    <rPh sb="4" eb="6">
      <t>ジギョウ</t>
    </rPh>
    <rPh sb="6" eb="8">
      <t>ツミタテ</t>
    </rPh>
    <phoneticPr fontId="8"/>
  </si>
  <si>
    <t>3月分事務費</t>
    <rPh sb="1" eb="3">
      <t>ガツブン</t>
    </rPh>
    <rPh sb="3" eb="6">
      <t>ジムヒ</t>
    </rPh>
    <phoneticPr fontId="8"/>
  </si>
  <si>
    <t>3月分配分金等</t>
    <rPh sb="1" eb="2">
      <t>ガツ</t>
    </rPh>
    <rPh sb="2" eb="3">
      <t>ブン</t>
    </rPh>
    <rPh sb="3" eb="5">
      <t>ハイブン</t>
    </rPh>
    <rPh sb="5" eb="6">
      <t>キン</t>
    </rPh>
    <rPh sb="6" eb="7">
      <t>トウ</t>
    </rPh>
    <phoneticPr fontId="8"/>
  </si>
  <si>
    <t>役員賠償責任保険</t>
    <rPh sb="0" eb="2">
      <t>ヤクイン</t>
    </rPh>
    <rPh sb="2" eb="4">
      <t>バイショウ</t>
    </rPh>
    <rPh sb="4" eb="6">
      <t>セキニン</t>
    </rPh>
    <rPh sb="6" eb="8">
      <t>ホケン</t>
    </rPh>
    <phoneticPr fontId="8"/>
  </si>
  <si>
    <t>㈱全福サービス</t>
    <rPh sb="1" eb="2">
      <t>ゼン</t>
    </rPh>
    <rPh sb="2" eb="3">
      <t>フク</t>
    </rPh>
    <phoneticPr fontId="8"/>
  </si>
  <si>
    <t>㈱モリタ</t>
    <phoneticPr fontId="8"/>
  </si>
  <si>
    <t>広報紙印刷代</t>
    <rPh sb="0" eb="3">
      <t>コウホウシ</t>
    </rPh>
    <rPh sb="3" eb="5">
      <t>インサツ</t>
    </rPh>
    <rPh sb="5" eb="6">
      <t>ダイ</t>
    </rPh>
    <phoneticPr fontId="8"/>
  </si>
  <si>
    <t>日本郵便</t>
    <rPh sb="0" eb="2">
      <t>ニホン</t>
    </rPh>
    <rPh sb="2" eb="4">
      <t>ユウビン</t>
    </rPh>
    <phoneticPr fontId="8"/>
  </si>
  <si>
    <t>3月分後納料金</t>
    <rPh sb="1" eb="2">
      <t>ガツ</t>
    </rPh>
    <rPh sb="2" eb="3">
      <t>ブン</t>
    </rPh>
    <rPh sb="3" eb="5">
      <t>コウノウ</t>
    </rPh>
    <rPh sb="5" eb="7">
      <t>リョウキン</t>
    </rPh>
    <phoneticPr fontId="8"/>
  </si>
  <si>
    <t>㈱イチネン</t>
    <phoneticPr fontId="8"/>
  </si>
  <si>
    <t>3月分軽ワゴン(乗用)リース代</t>
    <rPh sb="1" eb="2">
      <t>ガツ</t>
    </rPh>
    <rPh sb="2" eb="3">
      <t>ブン</t>
    </rPh>
    <rPh sb="3" eb="4">
      <t>ケイ</t>
    </rPh>
    <rPh sb="8" eb="10">
      <t>ジョウヨウ</t>
    </rPh>
    <rPh sb="14" eb="15">
      <t>ダイ</t>
    </rPh>
    <phoneticPr fontId="8"/>
  </si>
  <si>
    <t>子どもの居場所づくり事業講師謝金（16名）</t>
    <rPh sb="0" eb="12">
      <t>コ</t>
    </rPh>
    <rPh sb="12" eb="14">
      <t>コウシ</t>
    </rPh>
    <rPh sb="14" eb="16">
      <t>シャキン</t>
    </rPh>
    <rPh sb="19" eb="20">
      <t>メイ</t>
    </rPh>
    <phoneticPr fontId="8"/>
  </si>
  <si>
    <t>3月分諸謝金</t>
    <rPh sb="1" eb="3">
      <t>ガツブン</t>
    </rPh>
    <rPh sb="3" eb="6">
      <t>ショシャキン</t>
    </rPh>
    <phoneticPr fontId="8"/>
  </si>
  <si>
    <t>3月分役員報酬</t>
    <rPh sb="1" eb="2">
      <t>ガツ</t>
    </rPh>
    <rPh sb="2" eb="3">
      <t>ブン</t>
    </rPh>
    <rPh sb="3" eb="5">
      <t>ヤクイン</t>
    </rPh>
    <rPh sb="5" eb="7">
      <t>ホウシュウ</t>
    </rPh>
    <phoneticPr fontId="8"/>
  </si>
  <si>
    <t>R5会費　125名</t>
    <rPh sb="2" eb="4">
      <t>カイヒ</t>
    </rPh>
    <rPh sb="8" eb="9">
      <t>メイ</t>
    </rPh>
    <phoneticPr fontId="8"/>
  </si>
  <si>
    <t>配分金　114件</t>
    <rPh sb="0" eb="2">
      <t>ハイブン</t>
    </rPh>
    <rPh sb="2" eb="3">
      <t>キン</t>
    </rPh>
    <rPh sb="7" eb="8">
      <t>ケン</t>
    </rPh>
    <phoneticPr fontId="8"/>
  </si>
  <si>
    <t>材料費等　114件</t>
    <rPh sb="0" eb="3">
      <t>ザイリョウヒ</t>
    </rPh>
    <rPh sb="3" eb="4">
      <t>トウ</t>
    </rPh>
    <rPh sb="8" eb="9">
      <t>ケン</t>
    </rPh>
    <phoneticPr fontId="8"/>
  </si>
  <si>
    <t>事務費　114件</t>
    <rPh sb="0" eb="3">
      <t>ジムヒ</t>
    </rPh>
    <rPh sb="7" eb="8">
      <t>ケン</t>
    </rPh>
    <phoneticPr fontId="8"/>
  </si>
  <si>
    <t>中退共掛金</t>
    <rPh sb="0" eb="3">
      <t>チュウタイキョウ</t>
    </rPh>
    <rPh sb="3" eb="5">
      <t>カケキン</t>
    </rPh>
    <phoneticPr fontId="8"/>
  </si>
  <si>
    <t>3月分</t>
    <rPh sb="1" eb="2">
      <t>ガツ</t>
    </rPh>
    <rPh sb="2" eb="3">
      <t>ブン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</si>
</sst>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]ggge&quot;年&quot;m&quot;月&quot;d&quot;日&quot;&quot;現&quot;&quot;在&quot;" x16r2:formatCode16="[$-ja-JP-x-gannen]ggge&quot;年&quot;m&quot;月&quot;d&quot;日&quot;&quot;現&quot;&quot;在&quot;"/>
  </numFmts>
  <fonts count="2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63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HGｺﾞｼｯｸM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MS UI Gothic"/>
      <family val="3"/>
      <charset val="128"/>
    </font>
    <font>
      <sz val="11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sz val="8.5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38" fontId="19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1" fillId="0" borderId="0" xfId="6" applyFont="1" applyAlignment="1">
      <alignment horizontal="left" vertical="top"/>
    </xf>
    <xf numFmtId="0" fontId="1" fillId="0" borderId="0" xfId="6"/>
    <xf numFmtId="0" fontId="12" fillId="0" borderId="0" xfId="6" applyFont="1" applyAlignment="1">
      <alignment horizontal="left" vertical="top"/>
    </xf>
    <xf numFmtId="0" fontId="13" fillId="0" borderId="1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0" xfId="6" applyFont="1" applyAlignment="1">
      <alignment horizontal="left" vertical="center"/>
    </xf>
    <xf numFmtId="0" fontId="14" fillId="0" borderId="2" xfId="6" applyFont="1" applyBorder="1" applyAlignment="1">
      <alignment vertical="center"/>
    </xf>
    <xf numFmtId="0" fontId="14" fillId="0" borderId="0" xfId="6" applyFont="1" applyAlignment="1">
      <alignment vertical="center"/>
    </xf>
    <xf numFmtId="0" fontId="14" fillId="0" borderId="3" xfId="6" applyFont="1" applyBorder="1" applyAlignment="1">
      <alignment vertical="center"/>
    </xf>
    <xf numFmtId="0" fontId="14" fillId="0" borderId="2" xfId="6" applyFont="1" applyBorder="1" applyAlignment="1">
      <alignment horizontal="left"/>
    </xf>
    <xf numFmtId="0" fontId="14" fillId="0" borderId="3" xfId="6" applyFont="1" applyBorder="1"/>
    <xf numFmtId="0" fontId="14" fillId="0" borderId="0" xfId="6" applyFont="1"/>
    <xf numFmtId="0" fontId="1" fillId="0" borderId="3" xfId="6" applyBorder="1"/>
    <xf numFmtId="0" fontId="14" fillId="0" borderId="4" xfId="6" applyFont="1" applyBorder="1" applyAlignment="1">
      <alignment vertical="center"/>
    </xf>
    <xf numFmtId="0" fontId="14" fillId="0" borderId="5" xfId="6" applyFont="1" applyBorder="1" applyAlignment="1">
      <alignment vertical="center"/>
    </xf>
    <xf numFmtId="0" fontId="14" fillId="0" borderId="6" xfId="6" applyFont="1" applyBorder="1" applyAlignment="1">
      <alignment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/>
    </xf>
    <xf numFmtId="0" fontId="14" fillId="0" borderId="7" xfId="6" applyFont="1" applyBorder="1" applyAlignment="1">
      <alignment horizontal="left"/>
    </xf>
    <xf numFmtId="0" fontId="14" fillId="0" borderId="7" xfId="6" applyFont="1" applyBorder="1"/>
    <xf numFmtId="0" fontId="14" fillId="0" borderId="9" xfId="6" applyFont="1" applyBorder="1"/>
    <xf numFmtId="0" fontId="14" fillId="0" borderId="8" xfId="6" applyFont="1" applyBorder="1"/>
    <xf numFmtId="0" fontId="1" fillId="0" borderId="3" xfId="6" applyBorder="1" applyAlignment="1">
      <alignment vertical="center"/>
    </xf>
    <xf numFmtId="0" fontId="6" fillId="0" borderId="2" xfId="7" applyFont="1" applyBorder="1" applyAlignment="1">
      <alignment vertical="center"/>
    </xf>
    <xf numFmtId="0" fontId="15" fillId="0" borderId="3" xfId="6" applyFont="1" applyBorder="1" applyAlignment="1">
      <alignment horizontal="right" vertical="center"/>
    </xf>
    <xf numFmtId="0" fontId="15" fillId="0" borderId="5" xfId="6" applyFont="1" applyBorder="1"/>
    <xf numFmtId="0" fontId="15" fillId="0" borderId="6" xfId="6" applyFont="1" applyBorder="1"/>
    <xf numFmtId="38" fontId="11" fillId="0" borderId="0" xfId="1" applyFont="1" applyBorder="1" applyAlignment="1">
      <alignment horizontal="left" vertical="top"/>
    </xf>
    <xf numFmtId="38" fontId="1" fillId="0" borderId="0" xfId="1" applyFont="1" applyAlignment="1"/>
    <xf numFmtId="38" fontId="16" fillId="0" borderId="1" xfId="1" applyFont="1" applyBorder="1" applyAlignment="1">
      <alignment horizontal="right" vertical="center"/>
    </xf>
    <xf numFmtId="38" fontId="14" fillId="0" borderId="10" xfId="1" applyFont="1" applyBorder="1" applyAlignment="1">
      <alignment horizontal="center" vertical="center"/>
    </xf>
    <xf numFmtId="38" fontId="14" fillId="0" borderId="11" xfId="1" applyFont="1" applyBorder="1" applyAlignment="1">
      <alignment horizontal="right" vertical="center"/>
    </xf>
    <xf numFmtId="38" fontId="14" fillId="0" borderId="12" xfId="1" applyFont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38" fontId="15" fillId="0" borderId="10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/>
    </xf>
    <xf numFmtId="38" fontId="15" fillId="0" borderId="13" xfId="1" applyFont="1" applyBorder="1" applyAlignment="1">
      <alignment horizontal="right" vertical="center"/>
    </xf>
    <xf numFmtId="38" fontId="14" fillId="0" borderId="0" xfId="1" applyFont="1" applyAlignment="1"/>
    <xf numFmtId="38" fontId="1" fillId="0" borderId="0" xfId="6" applyNumberFormat="1"/>
    <xf numFmtId="0" fontId="0" fillId="0" borderId="0" xfId="0" applyAlignment="1"/>
    <xf numFmtId="0" fontId="0" fillId="0" borderId="0" xfId="0" applyAlignment="1">
      <alignment wrapText="1"/>
    </xf>
    <xf numFmtId="38" fontId="14" fillId="0" borderId="12" xfId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38" fontId="18" fillId="0" borderId="0" xfId="1" applyFont="1">
      <alignment vertical="center"/>
    </xf>
    <xf numFmtId="0" fontId="18" fillId="0" borderId="2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1" xfId="0" applyFont="1" applyBorder="1" applyAlignment="1">
      <alignment horizontal="right" vertical="center"/>
    </xf>
    <xf numFmtId="0" fontId="18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4" xfId="0" applyFont="1" applyBorder="1" applyAlignment="1">
      <alignment horizontal="right" vertical="center"/>
    </xf>
    <xf numFmtId="0" fontId="18" fillId="0" borderId="12" xfId="0" applyFont="1" applyBorder="1" applyAlignment="1">
      <alignment vertical="center" shrinkToFit="1"/>
    </xf>
    <xf numFmtId="0" fontId="18" fillId="0" borderId="12" xfId="0" applyFont="1" applyBorder="1" applyAlignment="1">
      <alignment horizontal="right" vertical="center"/>
    </xf>
    <xf numFmtId="0" fontId="18" fillId="0" borderId="8" xfId="0" applyFont="1" applyBorder="1">
      <alignment vertical="center"/>
    </xf>
    <xf numFmtId="38" fontId="18" fillId="2" borderId="0" xfId="1" applyFont="1" applyFill="1">
      <alignment vertical="center"/>
    </xf>
    <xf numFmtId="38" fontId="18" fillId="2" borderId="10" xfId="1" applyFont="1" applyFill="1" applyBorder="1" applyAlignment="1">
      <alignment horizontal="center" vertical="center"/>
    </xf>
    <xf numFmtId="38" fontId="18" fillId="2" borderId="12" xfId="1" applyFont="1" applyFill="1" applyBorder="1">
      <alignment vertical="center"/>
    </xf>
    <xf numFmtId="38" fontId="18" fillId="2" borderId="16" xfId="1" applyFont="1" applyFill="1" applyBorder="1">
      <alignment vertical="center"/>
    </xf>
    <xf numFmtId="38" fontId="18" fillId="2" borderId="6" xfId="1" applyFont="1" applyFill="1" applyBorder="1">
      <alignment vertical="center"/>
    </xf>
    <xf numFmtId="38" fontId="18" fillId="2" borderId="3" xfId="1" applyFont="1" applyFill="1" applyBorder="1">
      <alignment vertical="center"/>
    </xf>
    <xf numFmtId="38" fontId="18" fillId="2" borderId="15" xfId="1" applyFont="1" applyFill="1" applyBorder="1">
      <alignment vertical="center"/>
    </xf>
    <xf numFmtId="38" fontId="18" fillId="2" borderId="11" xfId="1" applyFont="1" applyFill="1" applyBorder="1">
      <alignment vertical="center"/>
    </xf>
    <xf numFmtId="38" fontId="18" fillId="2" borderId="10" xfId="1" applyFont="1" applyFill="1" applyBorder="1">
      <alignment vertical="center"/>
    </xf>
    <xf numFmtId="0" fontId="18" fillId="0" borderId="5" xfId="0" applyFont="1" applyBorder="1" applyAlignment="1">
      <alignment horizontal="center" vertical="center"/>
    </xf>
    <xf numFmtId="38" fontId="18" fillId="0" borderId="12" xfId="1" applyFont="1" applyBorder="1">
      <alignment vertical="center"/>
    </xf>
    <xf numFmtId="0" fontId="18" fillId="0" borderId="16" xfId="0" applyFont="1" applyBorder="1" applyAlignment="1">
      <alignment horizontal="right" vertical="center"/>
    </xf>
    <xf numFmtId="176" fontId="18" fillId="0" borderId="0" xfId="1" applyNumberFormat="1" applyFont="1">
      <alignment vertical="center"/>
    </xf>
    <xf numFmtId="176" fontId="18" fillId="0" borderId="0" xfId="0" applyNumberFormat="1" applyFont="1">
      <alignment vertical="center"/>
    </xf>
    <xf numFmtId="38" fontId="18" fillId="0" borderId="3" xfId="1" applyFont="1" applyBorder="1">
      <alignment vertical="center"/>
    </xf>
    <xf numFmtId="176" fontId="18" fillId="2" borderId="0" xfId="1" applyNumberFormat="1" applyFont="1" applyFill="1">
      <alignment vertical="center"/>
    </xf>
    <xf numFmtId="0" fontId="18" fillId="2" borderId="0" xfId="0" applyFont="1" applyFill="1">
      <alignment vertical="center"/>
    </xf>
    <xf numFmtId="38" fontId="18" fillId="2" borderId="0" xfId="0" applyNumberFormat="1" applyFont="1" applyFill="1">
      <alignment vertical="center"/>
    </xf>
    <xf numFmtId="176" fontId="18" fillId="3" borderId="0" xfId="1" applyNumberFormat="1" applyFont="1" applyFill="1">
      <alignment vertical="center"/>
    </xf>
    <xf numFmtId="176" fontId="18" fillId="2" borderId="0" xfId="0" applyNumberFormat="1" applyFont="1" applyFill="1">
      <alignment vertical="center"/>
    </xf>
    <xf numFmtId="0" fontId="18" fillId="0" borderId="0" xfId="0" applyFont="1" applyAlignment="1">
      <alignment horizontal="right" vertical="center"/>
    </xf>
    <xf numFmtId="0" fontId="15" fillId="0" borderId="4" xfId="6" applyFont="1" applyBorder="1" applyAlignment="1">
      <alignment horizontal="left" vertical="center" indent="2"/>
    </xf>
    <xf numFmtId="0" fontId="15" fillId="0" borderId="5" xfId="6" applyFont="1" applyBorder="1" applyAlignment="1">
      <alignment horizontal="left" vertical="center" indent="2"/>
    </xf>
    <xf numFmtId="0" fontId="15" fillId="0" borderId="6" xfId="6" applyFont="1" applyBorder="1" applyAlignment="1">
      <alignment horizontal="left" vertical="center" indent="2"/>
    </xf>
    <xf numFmtId="0" fontId="14" fillId="0" borderId="2" xfId="6" applyFont="1" applyBorder="1" applyAlignment="1">
      <alignment horizontal="left" vertical="center"/>
    </xf>
    <xf numFmtId="0" fontId="14" fillId="0" borderId="0" xfId="6" applyFont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12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 shrinkToFit="1"/>
    </xf>
    <xf numFmtId="0" fontId="14" fillId="0" borderId="0" xfId="6" applyFont="1" applyAlignment="1">
      <alignment horizontal="left" vertical="center" shrinkToFit="1"/>
    </xf>
    <xf numFmtId="0" fontId="14" fillId="0" borderId="3" xfId="6" applyFont="1" applyBorder="1" applyAlignment="1">
      <alignment horizontal="left" vertical="center" shrinkToFit="1"/>
    </xf>
    <xf numFmtId="0" fontId="14" fillId="0" borderId="2" xfId="6" applyFont="1" applyBorder="1" applyAlignment="1">
      <alignment horizontal="left" vertical="center" wrapText="1"/>
    </xf>
    <xf numFmtId="0" fontId="14" fillId="0" borderId="0" xfId="6" applyFont="1" applyAlignment="1">
      <alignment horizontal="left" vertical="center" wrapText="1"/>
    </xf>
    <xf numFmtId="0" fontId="14" fillId="0" borderId="3" xfId="6" applyFont="1" applyBorder="1" applyAlignment="1">
      <alignment horizontal="left" vertical="center" wrapText="1"/>
    </xf>
    <xf numFmtId="0" fontId="15" fillId="0" borderId="4" xfId="6" applyFont="1" applyBorder="1" applyAlignment="1">
      <alignment horizontal="left" vertical="center"/>
    </xf>
    <xf numFmtId="0" fontId="15" fillId="0" borderId="5" xfId="6" applyFont="1" applyBorder="1" applyAlignment="1">
      <alignment horizontal="left" vertical="center"/>
    </xf>
    <xf numFmtId="0" fontId="15" fillId="0" borderId="6" xfId="6" applyFont="1" applyBorder="1" applyAlignment="1">
      <alignment horizontal="left" vertical="center"/>
    </xf>
    <xf numFmtId="0" fontId="15" fillId="0" borderId="5" xfId="6" applyFont="1" applyBorder="1"/>
    <xf numFmtId="0" fontId="15" fillId="0" borderId="6" xfId="6" applyFont="1" applyBorder="1"/>
    <xf numFmtId="0" fontId="14" fillId="0" borderId="2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12" xfId="6" applyFont="1" applyBorder="1" applyAlignment="1">
      <alignment horizontal="left" vertical="center" shrinkToFit="1"/>
    </xf>
    <xf numFmtId="0" fontId="14" fillId="0" borderId="11" xfId="6" applyFont="1" applyBorder="1" applyAlignment="1">
      <alignment horizontal="left" vertical="center"/>
    </xf>
    <xf numFmtId="0" fontId="15" fillId="0" borderId="4" xfId="6" applyFont="1" applyBorder="1" applyAlignment="1">
      <alignment vertical="center"/>
    </xf>
    <xf numFmtId="0" fontId="15" fillId="0" borderId="5" xfId="6" applyFont="1" applyBorder="1" applyAlignment="1">
      <alignment vertical="center"/>
    </xf>
    <xf numFmtId="0" fontId="15" fillId="0" borderId="6" xfId="6" applyFont="1" applyBorder="1" applyAlignment="1">
      <alignment vertical="center"/>
    </xf>
    <xf numFmtId="0" fontId="15" fillId="0" borderId="10" xfId="6" applyFont="1" applyBorder="1" applyAlignment="1">
      <alignment horizontal="left" vertical="center"/>
    </xf>
    <xf numFmtId="0" fontId="7" fillId="0" borderId="0" xfId="6" applyFont="1" applyAlignment="1">
      <alignment horizontal="center" vertical="center"/>
    </xf>
    <xf numFmtId="0" fontId="14" fillId="0" borderId="10" xfId="6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 vertical="center"/>
    </xf>
    <xf numFmtId="0" fontId="14" fillId="0" borderId="0" xfId="6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</cellXfs>
  <cellStyles count="9">
    <cellStyle name="桁区切り" xfId="1" builtinId="6"/>
    <cellStyle name="桁区切り 2" xfId="8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_平成17年度収支計算書類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opLeftCell="A4" zoomScaleNormal="100" workbookViewId="0">
      <selection activeCell="G78" sqref="G78"/>
    </sheetView>
  </sheetViews>
  <sheetFormatPr defaultRowHeight="13.5"/>
  <cols>
    <col min="1" max="1" width="5.25" style="2" bestFit="1" customWidth="1"/>
    <col min="2" max="2" width="6.375" style="2" customWidth="1"/>
    <col min="3" max="3" width="4.5" style="2" bestFit="1" customWidth="1"/>
    <col min="4" max="4" width="10" style="2" customWidth="1"/>
    <col min="5" max="5" width="1.375" style="2" bestFit="1" customWidth="1"/>
    <col min="6" max="6" width="14.25" style="2" customWidth="1"/>
    <col min="7" max="7" width="9.625" style="2" customWidth="1"/>
    <col min="8" max="8" width="4.375" style="2" bestFit="1" customWidth="1"/>
    <col min="9" max="9" width="7.125" style="2" bestFit="1" customWidth="1"/>
    <col min="10" max="10" width="12.75" style="2" bestFit="1" customWidth="1"/>
    <col min="11" max="11" width="20.625" style="2" customWidth="1"/>
    <col min="12" max="12" width="12.375" style="30" customWidth="1"/>
    <col min="13" max="13" width="9" style="2"/>
    <col min="14" max="14" width="14.625" style="2" bestFit="1" customWidth="1"/>
    <col min="15" max="16384" width="9" style="2"/>
  </cols>
  <sheetData>
    <row r="1" spans="1:12">
      <c r="A1" s="110" t="s">
        <v>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17.25">
      <c r="A2" s="3"/>
      <c r="B2" s="1"/>
      <c r="C2" s="1"/>
      <c r="D2" s="1"/>
      <c r="E2" s="1"/>
      <c r="F2" s="112" t="s">
        <v>0</v>
      </c>
      <c r="G2" s="112"/>
      <c r="H2" s="112"/>
      <c r="I2" s="112"/>
      <c r="J2" s="112"/>
      <c r="K2" s="1"/>
      <c r="L2" s="29"/>
    </row>
    <row r="3" spans="1:12">
      <c r="A3" s="1"/>
      <c r="B3" s="1"/>
      <c r="C3" s="1"/>
      <c r="D3" s="1"/>
      <c r="E3" s="1"/>
      <c r="F3" s="113" t="s">
        <v>75</v>
      </c>
      <c r="G3" s="113"/>
      <c r="H3" s="113"/>
      <c r="I3" s="113"/>
      <c r="J3" s="113"/>
      <c r="K3" s="1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1" t="s">
        <v>1</v>
      </c>
    </row>
    <row r="5" spans="1:12">
      <c r="A5" s="111" t="s">
        <v>2</v>
      </c>
      <c r="B5" s="111"/>
      <c r="C5" s="111"/>
      <c r="D5" s="111"/>
      <c r="E5" s="111" t="s">
        <v>3</v>
      </c>
      <c r="F5" s="111"/>
      <c r="G5" s="111"/>
      <c r="H5" s="111" t="s">
        <v>4</v>
      </c>
      <c r="I5" s="111"/>
      <c r="J5" s="111"/>
      <c r="K5" s="111"/>
      <c r="L5" s="32" t="s">
        <v>5</v>
      </c>
    </row>
    <row r="6" spans="1:12">
      <c r="A6" s="114" t="s">
        <v>6</v>
      </c>
      <c r="B6" s="115"/>
      <c r="C6" s="105"/>
      <c r="D6" s="105"/>
      <c r="E6" s="105"/>
      <c r="F6" s="105"/>
      <c r="G6" s="105"/>
      <c r="H6" s="105"/>
      <c r="I6" s="105"/>
      <c r="J6" s="105"/>
      <c r="K6" s="105"/>
      <c r="L6" s="33"/>
    </row>
    <row r="7" spans="1:12">
      <c r="A7" s="90"/>
      <c r="B7" s="90"/>
      <c r="C7" s="90" t="s">
        <v>36</v>
      </c>
      <c r="D7" s="90"/>
      <c r="E7" s="90" t="s">
        <v>49</v>
      </c>
      <c r="F7" s="90"/>
      <c r="G7" s="90"/>
      <c r="H7" s="90" t="s">
        <v>7</v>
      </c>
      <c r="I7" s="90"/>
      <c r="J7" s="90"/>
      <c r="K7" s="90"/>
      <c r="L7" s="34">
        <v>33829</v>
      </c>
    </row>
    <row r="8" spans="1:12">
      <c r="A8" s="102"/>
      <c r="B8" s="103"/>
      <c r="C8" s="102"/>
      <c r="D8" s="103"/>
      <c r="E8" s="87" t="s">
        <v>55</v>
      </c>
      <c r="F8" s="88"/>
      <c r="G8" s="89"/>
      <c r="H8" s="102"/>
      <c r="I8" s="116"/>
      <c r="J8" s="116"/>
      <c r="K8" s="103"/>
      <c r="L8" s="34"/>
    </row>
    <row r="9" spans="1:12">
      <c r="A9" s="90"/>
      <c r="B9" s="87"/>
      <c r="C9" s="90"/>
      <c r="D9" s="90"/>
      <c r="E9" s="90" t="s">
        <v>38</v>
      </c>
      <c r="F9" s="90"/>
      <c r="G9" s="90"/>
      <c r="H9" s="90" t="s">
        <v>7</v>
      </c>
      <c r="I9" s="90"/>
      <c r="J9" s="90"/>
      <c r="K9" s="90"/>
      <c r="L9" s="34">
        <v>11164596</v>
      </c>
    </row>
    <row r="10" spans="1:12">
      <c r="A10" s="5"/>
      <c r="B10" s="7"/>
      <c r="C10" s="5"/>
      <c r="D10" s="6"/>
      <c r="E10" s="87" t="s">
        <v>37</v>
      </c>
      <c r="F10" s="88"/>
      <c r="G10" s="89"/>
      <c r="H10" s="87" t="s">
        <v>7</v>
      </c>
      <c r="I10" s="88"/>
      <c r="J10" s="88"/>
      <c r="K10" s="89"/>
      <c r="L10" s="34">
        <v>283265</v>
      </c>
    </row>
    <row r="11" spans="1:12">
      <c r="A11" s="5"/>
      <c r="B11" s="7"/>
      <c r="C11" s="5"/>
      <c r="D11" s="6"/>
      <c r="E11" s="87" t="s">
        <v>50</v>
      </c>
      <c r="F11" s="88"/>
      <c r="G11" s="89"/>
      <c r="H11" s="87" t="s">
        <v>7</v>
      </c>
      <c r="I11" s="88"/>
      <c r="J11" s="88"/>
      <c r="K11" s="89"/>
      <c r="L11" s="34">
        <v>250778</v>
      </c>
    </row>
    <row r="12" spans="1:12">
      <c r="A12" s="5"/>
      <c r="B12" s="7"/>
      <c r="C12" s="5"/>
      <c r="D12" s="6"/>
      <c r="E12" s="5"/>
      <c r="F12" s="7"/>
      <c r="G12" s="7"/>
      <c r="H12" s="5"/>
      <c r="I12" s="7"/>
      <c r="J12" s="7"/>
      <c r="K12" s="26" t="s">
        <v>24</v>
      </c>
      <c r="L12" s="35">
        <f>SUM(L7:L11)</f>
        <v>11732468</v>
      </c>
    </row>
    <row r="13" spans="1:12">
      <c r="A13" s="5"/>
      <c r="B13" s="7"/>
      <c r="C13" s="5" t="s">
        <v>22</v>
      </c>
      <c r="D13" s="6"/>
      <c r="E13" s="5" t="s">
        <v>78</v>
      </c>
      <c r="F13" s="7"/>
      <c r="G13" s="7"/>
      <c r="H13" s="90" t="s">
        <v>25</v>
      </c>
      <c r="I13" s="90"/>
      <c r="J13" s="90"/>
      <c r="K13" s="90"/>
      <c r="L13" s="34">
        <v>2072970</v>
      </c>
    </row>
    <row r="14" spans="1:12">
      <c r="A14" s="5"/>
      <c r="B14" s="7"/>
      <c r="C14" s="5"/>
      <c r="D14" s="6"/>
      <c r="E14" s="5"/>
      <c r="F14" s="7"/>
      <c r="G14" s="7"/>
      <c r="H14" s="5" t="s">
        <v>57</v>
      </c>
      <c r="I14" s="7"/>
      <c r="J14" s="7"/>
      <c r="K14" s="6"/>
      <c r="L14" s="34">
        <v>452965</v>
      </c>
    </row>
    <row r="15" spans="1:12">
      <c r="A15" s="5"/>
      <c r="B15" s="7"/>
      <c r="C15" s="5"/>
      <c r="D15" s="6"/>
      <c r="E15" s="5" t="s">
        <v>77</v>
      </c>
      <c r="F15" s="7"/>
      <c r="G15" s="7"/>
      <c r="H15" s="5" t="s">
        <v>26</v>
      </c>
      <c r="I15" s="7"/>
      <c r="J15" s="7"/>
      <c r="K15" s="6"/>
      <c r="L15" s="34">
        <v>178356</v>
      </c>
    </row>
    <row r="16" spans="1:12">
      <c r="A16" s="5"/>
      <c r="B16" s="7"/>
      <c r="C16" s="5"/>
      <c r="D16" s="6"/>
      <c r="E16" s="5"/>
      <c r="F16" s="7"/>
      <c r="G16" s="7"/>
      <c r="H16" s="5" t="s">
        <v>58</v>
      </c>
      <c r="I16" s="7"/>
      <c r="J16" s="7"/>
      <c r="K16" s="6"/>
      <c r="L16" s="34">
        <v>13200</v>
      </c>
    </row>
    <row r="17" spans="1:12">
      <c r="A17" s="5"/>
      <c r="B17" s="7"/>
      <c r="C17" s="5"/>
      <c r="D17" s="6"/>
      <c r="E17" s="5" t="s">
        <v>126</v>
      </c>
      <c r="F17" s="7"/>
      <c r="G17" s="7"/>
      <c r="H17" s="5" t="s">
        <v>27</v>
      </c>
      <c r="I17" s="7"/>
      <c r="J17" s="7"/>
      <c r="K17" s="6"/>
      <c r="L17" s="34">
        <v>314113</v>
      </c>
    </row>
    <row r="18" spans="1:12">
      <c r="A18" s="5"/>
      <c r="B18" s="7"/>
      <c r="C18" s="5"/>
      <c r="D18" s="6"/>
      <c r="E18" s="5"/>
      <c r="F18" s="7"/>
      <c r="G18" s="7"/>
      <c r="H18" s="5" t="s">
        <v>59</v>
      </c>
      <c r="I18" s="7"/>
      <c r="J18" s="7"/>
      <c r="K18" s="6"/>
      <c r="L18" s="34">
        <v>49757</v>
      </c>
    </row>
    <row r="19" spans="1:12">
      <c r="A19" s="5"/>
      <c r="B19" s="7"/>
      <c r="C19" s="5"/>
      <c r="D19" s="6"/>
      <c r="E19" s="91" t="s">
        <v>56</v>
      </c>
      <c r="F19" s="92"/>
      <c r="G19" s="93"/>
      <c r="H19" s="5" t="s">
        <v>76</v>
      </c>
      <c r="I19" s="7"/>
      <c r="J19" s="7"/>
      <c r="K19" s="6"/>
      <c r="L19" s="34">
        <v>101712</v>
      </c>
    </row>
    <row r="20" spans="1:12">
      <c r="A20" s="5"/>
      <c r="B20" s="7"/>
      <c r="C20" s="5"/>
      <c r="D20" s="6"/>
      <c r="E20" s="91" t="s">
        <v>46</v>
      </c>
      <c r="F20" s="92"/>
      <c r="G20" s="93"/>
      <c r="H20" s="5" t="s">
        <v>79</v>
      </c>
      <c r="I20" s="7"/>
      <c r="J20" s="7"/>
      <c r="K20" s="6"/>
      <c r="L20" s="34">
        <v>25956</v>
      </c>
    </row>
    <row r="21" spans="1:12">
      <c r="A21" s="5"/>
      <c r="B21" s="7"/>
      <c r="C21" s="5"/>
      <c r="D21" s="6"/>
      <c r="E21" s="5"/>
      <c r="F21" s="7"/>
      <c r="G21" s="7"/>
      <c r="H21" s="5"/>
      <c r="I21" s="7"/>
      <c r="J21" s="7"/>
      <c r="K21" s="26" t="s">
        <v>28</v>
      </c>
      <c r="L21" s="35">
        <f>SUM(L13:L20)</f>
        <v>3209029</v>
      </c>
    </row>
    <row r="22" spans="1:12">
      <c r="A22" s="5"/>
      <c r="B22" s="7"/>
      <c r="C22" s="5" t="s">
        <v>23</v>
      </c>
      <c r="D22" s="6"/>
      <c r="E22" s="5" t="s">
        <v>80</v>
      </c>
      <c r="F22" s="7"/>
      <c r="G22" s="7"/>
      <c r="H22" s="90" t="s">
        <v>81</v>
      </c>
      <c r="I22" s="90"/>
      <c r="J22" s="90"/>
      <c r="K22" s="90"/>
      <c r="L22" s="34">
        <v>10108</v>
      </c>
    </row>
    <row r="23" spans="1:12">
      <c r="A23" s="5"/>
      <c r="B23" s="7"/>
      <c r="C23" s="5"/>
      <c r="D23" s="6"/>
      <c r="E23" s="5" t="s">
        <v>60</v>
      </c>
      <c r="F23" s="7"/>
      <c r="G23" s="7"/>
      <c r="H23" s="90" t="s">
        <v>84</v>
      </c>
      <c r="I23" s="90"/>
      <c r="J23" s="90"/>
      <c r="K23" s="90"/>
      <c r="L23" s="34">
        <v>29600</v>
      </c>
    </row>
    <row r="24" spans="1:12">
      <c r="A24" s="5"/>
      <c r="B24" s="7"/>
      <c r="C24" s="5"/>
      <c r="D24" s="6"/>
      <c r="E24" s="5" t="s">
        <v>82</v>
      </c>
      <c r="F24" s="7"/>
      <c r="G24" s="7"/>
      <c r="H24" s="104" t="s">
        <v>83</v>
      </c>
      <c r="I24" s="104"/>
      <c r="J24" s="104"/>
      <c r="K24" s="104"/>
      <c r="L24" s="34">
        <v>138</v>
      </c>
    </row>
    <row r="25" spans="1:12">
      <c r="A25" s="5"/>
      <c r="B25" s="7"/>
      <c r="C25" s="5"/>
      <c r="D25" s="6"/>
      <c r="E25" s="5"/>
      <c r="F25" s="7"/>
      <c r="G25" s="7"/>
      <c r="H25" s="5"/>
      <c r="I25" s="7"/>
      <c r="J25" s="7"/>
      <c r="K25" s="26" t="s">
        <v>29</v>
      </c>
      <c r="L25" s="35">
        <f>SUM(L22:L24)</f>
        <v>39846</v>
      </c>
    </row>
    <row r="26" spans="1:12" ht="4.5" customHeight="1">
      <c r="A26" s="5"/>
      <c r="B26" s="7"/>
      <c r="C26" s="5"/>
      <c r="D26" s="6"/>
      <c r="E26" s="5"/>
      <c r="F26" s="7"/>
      <c r="G26" s="7"/>
      <c r="H26" s="5"/>
      <c r="I26" s="7"/>
      <c r="J26" s="7"/>
      <c r="K26" s="6"/>
      <c r="L26" s="34"/>
    </row>
    <row r="27" spans="1:12">
      <c r="A27" s="106" t="s">
        <v>8</v>
      </c>
      <c r="B27" s="107"/>
      <c r="C27" s="107"/>
      <c r="D27" s="108"/>
      <c r="E27" s="109"/>
      <c r="F27" s="109"/>
      <c r="G27" s="109"/>
      <c r="H27" s="109"/>
      <c r="I27" s="109"/>
      <c r="J27" s="109"/>
      <c r="K27" s="109"/>
      <c r="L27" s="36">
        <f>L25+L21+L12</f>
        <v>14981343</v>
      </c>
    </row>
    <row r="28" spans="1:12">
      <c r="A28" s="105" t="s">
        <v>9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33"/>
    </row>
    <row r="29" spans="1:12">
      <c r="A29" s="5" t="s">
        <v>10</v>
      </c>
      <c r="B29" s="9"/>
      <c r="C29" s="5" t="s">
        <v>18</v>
      </c>
      <c r="D29" s="10"/>
      <c r="E29" s="5" t="s">
        <v>21</v>
      </c>
      <c r="F29" s="9"/>
      <c r="G29" s="9" t="s">
        <v>20</v>
      </c>
      <c r="H29" s="5" t="s">
        <v>40</v>
      </c>
      <c r="I29" s="9"/>
      <c r="J29" s="9"/>
      <c r="K29" s="10"/>
      <c r="L29" s="37">
        <v>1</v>
      </c>
    </row>
    <row r="30" spans="1:12">
      <c r="A30" s="5"/>
      <c r="B30" s="9"/>
      <c r="C30" s="25" t="s">
        <v>19</v>
      </c>
      <c r="D30" s="6"/>
      <c r="E30" s="5" t="s">
        <v>39</v>
      </c>
      <c r="F30" s="9"/>
      <c r="G30" s="9"/>
      <c r="H30" s="8" t="s">
        <v>30</v>
      </c>
      <c r="I30" s="9"/>
      <c r="J30" s="9"/>
      <c r="K30" s="10"/>
      <c r="L30" s="37">
        <v>5380</v>
      </c>
    </row>
    <row r="31" spans="1:12">
      <c r="A31" s="97" t="s">
        <v>11</v>
      </c>
      <c r="B31" s="98"/>
      <c r="C31" s="98"/>
      <c r="D31" s="99"/>
      <c r="E31" s="15"/>
      <c r="F31" s="16"/>
      <c r="G31" s="17"/>
      <c r="H31" s="16"/>
      <c r="I31" s="16"/>
      <c r="J31" s="16"/>
      <c r="K31" s="17"/>
      <c r="L31" s="36">
        <v>5381</v>
      </c>
    </row>
    <row r="32" spans="1:12">
      <c r="A32" s="84" t="s">
        <v>12</v>
      </c>
      <c r="B32" s="85"/>
      <c r="C32" s="85"/>
      <c r="D32" s="85"/>
      <c r="E32" s="15"/>
      <c r="F32" s="16"/>
      <c r="G32" s="17"/>
      <c r="H32" s="16"/>
      <c r="I32" s="16"/>
      <c r="J32" s="16"/>
      <c r="K32" s="17"/>
      <c r="L32" s="36">
        <f>L27+L31</f>
        <v>14986724</v>
      </c>
    </row>
    <row r="33" spans="1:12">
      <c r="A33" s="18" t="s">
        <v>13</v>
      </c>
      <c r="B33" s="19"/>
      <c r="C33" s="20"/>
      <c r="D33" s="19"/>
      <c r="E33" s="13"/>
      <c r="F33" s="13"/>
      <c r="G33" s="13"/>
      <c r="H33" s="21"/>
      <c r="I33" s="22"/>
      <c r="J33" s="22"/>
      <c r="K33" s="23"/>
      <c r="L33" s="38"/>
    </row>
    <row r="34" spans="1:12">
      <c r="A34" s="11"/>
      <c r="B34" s="14"/>
      <c r="C34" s="8" t="s">
        <v>14</v>
      </c>
      <c r="D34" s="24"/>
      <c r="E34" s="9"/>
      <c r="F34" s="9"/>
      <c r="G34" s="9"/>
      <c r="H34" s="5" t="s">
        <v>64</v>
      </c>
      <c r="I34" s="9"/>
      <c r="J34" s="13"/>
      <c r="K34" s="12"/>
      <c r="L34" s="34"/>
    </row>
    <row r="35" spans="1:12">
      <c r="A35" s="11"/>
      <c r="C35" s="8"/>
      <c r="D35" s="24"/>
      <c r="E35" s="9" t="s">
        <v>31</v>
      </c>
      <c r="F35" s="9"/>
      <c r="G35" s="9"/>
      <c r="H35" s="5" t="s">
        <v>85</v>
      </c>
      <c r="I35" s="9"/>
      <c r="J35" s="13"/>
      <c r="K35" s="12"/>
      <c r="L35" s="34">
        <v>3330286</v>
      </c>
    </row>
    <row r="36" spans="1:12">
      <c r="A36" s="11"/>
      <c r="C36" s="8"/>
      <c r="D36" s="24"/>
      <c r="E36" s="9"/>
      <c r="F36" s="9"/>
      <c r="G36" s="9"/>
      <c r="H36" s="5" t="s">
        <v>129</v>
      </c>
      <c r="I36" s="9"/>
      <c r="J36" s="13"/>
      <c r="K36" s="12"/>
      <c r="L36" s="34">
        <v>4195</v>
      </c>
    </row>
    <row r="37" spans="1:12">
      <c r="A37" s="11"/>
      <c r="C37" s="8"/>
      <c r="D37" s="24"/>
      <c r="E37" s="9"/>
      <c r="F37" s="9"/>
      <c r="G37" s="9"/>
      <c r="H37" s="5" t="s">
        <v>86</v>
      </c>
      <c r="I37" s="9"/>
      <c r="J37" s="13"/>
      <c r="K37" s="12"/>
      <c r="L37" s="44">
        <v>17770</v>
      </c>
    </row>
    <row r="38" spans="1:12">
      <c r="A38" s="11"/>
      <c r="C38" s="8"/>
      <c r="D38" s="24"/>
      <c r="E38" s="9"/>
      <c r="F38" s="9"/>
      <c r="G38" s="9"/>
      <c r="H38" s="5" t="s">
        <v>128</v>
      </c>
      <c r="I38" s="9"/>
      <c r="J38" s="13"/>
      <c r="K38" s="12"/>
      <c r="L38" s="44">
        <v>10000</v>
      </c>
    </row>
    <row r="39" spans="1:12">
      <c r="A39" s="11"/>
      <c r="C39" s="8"/>
      <c r="D39" s="24"/>
      <c r="E39" s="9" t="s">
        <v>116</v>
      </c>
      <c r="F39" s="9"/>
      <c r="G39" s="9"/>
      <c r="H39" s="5" t="s">
        <v>117</v>
      </c>
      <c r="I39" s="9"/>
      <c r="J39" s="13"/>
      <c r="K39" s="12"/>
      <c r="L39" s="44">
        <v>435</v>
      </c>
    </row>
    <row r="40" spans="1:12">
      <c r="A40" s="11"/>
      <c r="C40" s="8"/>
      <c r="D40" s="24"/>
      <c r="E40" s="9" t="s">
        <v>89</v>
      </c>
      <c r="F40" s="9"/>
      <c r="G40" s="9"/>
      <c r="H40" s="5" t="s">
        <v>90</v>
      </c>
      <c r="I40" s="9"/>
      <c r="J40" s="13"/>
      <c r="K40" s="12"/>
      <c r="L40" s="44">
        <v>168720</v>
      </c>
    </row>
    <row r="41" spans="1:12">
      <c r="A41" s="11"/>
      <c r="C41" s="8"/>
      <c r="D41" s="24"/>
      <c r="E41" s="9" t="s">
        <v>63</v>
      </c>
      <c r="F41" s="9"/>
      <c r="G41" s="9"/>
      <c r="H41" s="5" t="s">
        <v>62</v>
      </c>
      <c r="I41" s="9"/>
      <c r="J41" s="13"/>
      <c r="K41" s="12"/>
      <c r="L41" s="44">
        <v>28000</v>
      </c>
    </row>
    <row r="42" spans="1:12">
      <c r="A42" s="11"/>
      <c r="C42" s="8"/>
      <c r="D42" s="24"/>
      <c r="E42" s="87" t="s">
        <v>87</v>
      </c>
      <c r="F42" s="88"/>
      <c r="G42" s="89"/>
      <c r="H42" s="91" t="s">
        <v>88</v>
      </c>
      <c r="I42" s="92"/>
      <c r="J42" s="92"/>
      <c r="K42" s="93"/>
      <c r="L42" s="44">
        <v>20000</v>
      </c>
    </row>
    <row r="43" spans="1:12">
      <c r="A43" s="11"/>
      <c r="C43" s="8"/>
      <c r="D43" s="24"/>
      <c r="E43" s="87" t="s">
        <v>41</v>
      </c>
      <c r="F43" s="88"/>
      <c r="G43" s="89"/>
      <c r="H43" s="8" t="s">
        <v>33</v>
      </c>
      <c r="I43" s="9"/>
      <c r="J43" s="13"/>
      <c r="K43" s="12"/>
      <c r="L43" s="44">
        <v>331100</v>
      </c>
    </row>
    <row r="44" spans="1:12">
      <c r="A44" s="11"/>
      <c r="C44" s="8"/>
      <c r="D44" s="24"/>
      <c r="E44" s="87" t="s">
        <v>47</v>
      </c>
      <c r="F44" s="88"/>
      <c r="G44" s="89"/>
      <c r="H44" s="5" t="s">
        <v>32</v>
      </c>
      <c r="I44" s="9"/>
      <c r="J44" s="13"/>
      <c r="K44" s="12"/>
      <c r="L44" s="44">
        <v>111388</v>
      </c>
    </row>
    <row r="45" spans="1:12">
      <c r="A45" s="11"/>
      <c r="C45" s="8"/>
      <c r="D45" s="24"/>
      <c r="E45" s="7"/>
      <c r="F45" s="7"/>
      <c r="G45" s="7"/>
      <c r="H45" s="5" t="s">
        <v>127</v>
      </c>
      <c r="I45" s="9"/>
      <c r="J45" s="13"/>
      <c r="K45" s="12"/>
      <c r="L45" s="44">
        <v>217</v>
      </c>
    </row>
    <row r="46" spans="1:12">
      <c r="A46" s="11"/>
      <c r="C46" s="8"/>
      <c r="D46" s="24"/>
      <c r="E46" s="7" t="s">
        <v>42</v>
      </c>
      <c r="F46" s="9"/>
      <c r="G46" s="9"/>
      <c r="H46" s="5" t="s">
        <v>43</v>
      </c>
      <c r="I46" s="9"/>
      <c r="J46" s="13"/>
      <c r="K46" s="12"/>
      <c r="L46" s="44">
        <v>29340</v>
      </c>
    </row>
    <row r="47" spans="1:12">
      <c r="A47" s="11"/>
      <c r="C47" s="8"/>
      <c r="D47" s="24"/>
      <c r="E47" s="7" t="s">
        <v>65</v>
      </c>
      <c r="F47" s="7"/>
      <c r="G47" s="7"/>
      <c r="H47" s="8" t="s">
        <v>91</v>
      </c>
      <c r="I47" s="9"/>
      <c r="J47" s="13"/>
      <c r="K47" s="12"/>
      <c r="L47" s="44">
        <v>122148</v>
      </c>
    </row>
    <row r="48" spans="1:12">
      <c r="A48" s="11"/>
      <c r="C48" s="8"/>
      <c r="D48" s="24"/>
      <c r="E48" s="94" t="s">
        <v>66</v>
      </c>
      <c r="F48" s="88"/>
      <c r="G48" s="89"/>
      <c r="H48" s="5" t="s">
        <v>67</v>
      </c>
      <c r="I48" s="9"/>
      <c r="J48" s="13"/>
      <c r="K48" s="12"/>
      <c r="L48" s="44">
        <v>34128</v>
      </c>
    </row>
    <row r="49" spans="1:14">
      <c r="A49" s="11"/>
      <c r="C49" s="8"/>
      <c r="D49" s="24"/>
      <c r="E49" s="94" t="s">
        <v>68</v>
      </c>
      <c r="F49" s="88"/>
      <c r="G49" s="89"/>
      <c r="H49" s="8" t="s">
        <v>69</v>
      </c>
      <c r="I49" s="9"/>
      <c r="J49" s="13"/>
      <c r="K49" s="12"/>
      <c r="L49" s="44">
        <v>15946</v>
      </c>
    </row>
    <row r="50" spans="1:14">
      <c r="A50" s="11"/>
      <c r="C50" s="8"/>
      <c r="D50" s="24"/>
      <c r="E50" s="94" t="s">
        <v>118</v>
      </c>
      <c r="F50" s="88"/>
      <c r="G50" s="89"/>
      <c r="H50" s="8" t="s">
        <v>119</v>
      </c>
      <c r="I50" s="9"/>
      <c r="J50" s="13"/>
      <c r="K50" s="12"/>
      <c r="L50" s="34">
        <v>14455</v>
      </c>
    </row>
    <row r="51" spans="1:14">
      <c r="A51" s="11"/>
      <c r="C51" s="8"/>
      <c r="D51" s="24"/>
      <c r="E51" s="94" t="s">
        <v>107</v>
      </c>
      <c r="F51" s="95"/>
      <c r="G51" s="96"/>
      <c r="H51" s="8" t="s">
        <v>108</v>
      </c>
      <c r="I51" s="9"/>
      <c r="J51" s="13"/>
      <c r="K51" s="12"/>
      <c r="L51" s="34">
        <v>39960</v>
      </c>
    </row>
    <row r="52" spans="1:14">
      <c r="A52" s="11"/>
      <c r="C52" s="8"/>
      <c r="D52" s="24"/>
      <c r="E52" s="94" t="s">
        <v>70</v>
      </c>
      <c r="F52" s="95"/>
      <c r="G52" s="96"/>
      <c r="H52" s="8" t="s">
        <v>51</v>
      </c>
      <c r="I52" s="9"/>
      <c r="J52" s="13"/>
      <c r="K52" s="12"/>
      <c r="L52" s="34">
        <v>32948</v>
      </c>
    </row>
    <row r="53" spans="1:14">
      <c r="A53" s="11"/>
      <c r="C53" s="8"/>
      <c r="D53" s="24"/>
      <c r="E53" s="94" t="s">
        <v>114</v>
      </c>
      <c r="F53" s="95"/>
      <c r="G53" s="96"/>
      <c r="H53" s="8" t="s">
        <v>115</v>
      </c>
      <c r="I53" s="9"/>
      <c r="J53" s="13"/>
      <c r="K53" s="12"/>
      <c r="L53" s="34">
        <v>2449</v>
      </c>
    </row>
    <row r="54" spans="1:14">
      <c r="A54" s="11"/>
      <c r="C54" s="8"/>
      <c r="D54" s="24"/>
      <c r="E54" s="7" t="s">
        <v>105</v>
      </c>
      <c r="F54" s="9"/>
      <c r="G54" s="9"/>
      <c r="H54" s="5" t="s">
        <v>106</v>
      </c>
      <c r="I54" s="9"/>
      <c r="J54" s="13"/>
      <c r="K54" s="12"/>
      <c r="L54" s="34">
        <v>23760</v>
      </c>
    </row>
    <row r="55" spans="1:14">
      <c r="A55" s="11"/>
      <c r="C55" s="8"/>
      <c r="D55" s="24"/>
      <c r="E55" s="7" t="s">
        <v>71</v>
      </c>
      <c r="F55" s="9"/>
      <c r="G55" s="9"/>
      <c r="H55" s="5" t="s">
        <v>93</v>
      </c>
      <c r="I55" s="9"/>
      <c r="J55" s="13"/>
      <c r="K55" s="12"/>
      <c r="L55" s="34">
        <v>906868</v>
      </c>
    </row>
    <row r="56" spans="1:14">
      <c r="A56" s="11"/>
      <c r="C56" s="8"/>
      <c r="D56" s="24"/>
      <c r="E56" s="5" t="s">
        <v>92</v>
      </c>
      <c r="F56" s="9"/>
      <c r="G56" s="9"/>
      <c r="H56" s="5" t="s">
        <v>94</v>
      </c>
      <c r="I56" s="9"/>
      <c r="J56" s="13"/>
      <c r="K56" s="12"/>
      <c r="L56" s="34">
        <v>2083320</v>
      </c>
      <c r="N56" s="42"/>
    </row>
    <row r="57" spans="1:14">
      <c r="A57" s="11"/>
      <c r="C57" s="8"/>
      <c r="D57" s="24"/>
      <c r="E57" s="94" t="s">
        <v>95</v>
      </c>
      <c r="F57" s="95"/>
      <c r="G57" s="9"/>
      <c r="H57" s="5" t="s">
        <v>96</v>
      </c>
      <c r="I57" s="9"/>
      <c r="J57" s="13"/>
      <c r="K57" s="12"/>
      <c r="L57" s="34">
        <v>228074</v>
      </c>
      <c r="N57" s="42"/>
    </row>
    <row r="58" spans="1:14">
      <c r="A58" s="11"/>
      <c r="C58" s="8"/>
      <c r="D58" s="24"/>
      <c r="E58" s="7" t="s">
        <v>72</v>
      </c>
      <c r="F58" s="9"/>
      <c r="G58" s="9"/>
      <c r="H58" s="5" t="s">
        <v>73</v>
      </c>
      <c r="I58" s="9"/>
      <c r="J58" s="13"/>
      <c r="K58" s="12"/>
      <c r="L58" s="34">
        <v>96728</v>
      </c>
    </row>
    <row r="59" spans="1:14">
      <c r="A59" s="11"/>
      <c r="C59" s="8"/>
      <c r="D59" s="24"/>
      <c r="E59" s="91" t="s">
        <v>97</v>
      </c>
      <c r="F59" s="92"/>
      <c r="G59" s="93"/>
      <c r="H59" s="5" t="s">
        <v>98</v>
      </c>
      <c r="I59" s="9"/>
      <c r="J59" s="13"/>
      <c r="K59" s="12"/>
      <c r="L59" s="34">
        <v>9330</v>
      </c>
      <c r="N59" s="42"/>
    </row>
    <row r="60" spans="1:14">
      <c r="A60" s="11"/>
      <c r="C60" s="8"/>
      <c r="D60" s="24"/>
      <c r="E60" s="91" t="s">
        <v>103</v>
      </c>
      <c r="F60" s="92"/>
      <c r="G60" s="93"/>
      <c r="H60" s="5" t="s">
        <v>104</v>
      </c>
      <c r="I60" s="9"/>
      <c r="J60" s="13"/>
      <c r="K60" s="12"/>
      <c r="L60" s="34">
        <v>24840</v>
      </c>
      <c r="N60" s="42"/>
    </row>
    <row r="61" spans="1:14">
      <c r="A61" s="11"/>
      <c r="C61" s="8"/>
      <c r="D61" s="24"/>
      <c r="E61" s="91" t="s">
        <v>101</v>
      </c>
      <c r="F61" s="92"/>
      <c r="G61" s="93"/>
      <c r="H61" s="5" t="s">
        <v>102</v>
      </c>
      <c r="I61" s="9"/>
      <c r="J61" s="13"/>
      <c r="K61" s="12"/>
      <c r="L61" s="34">
        <v>28000</v>
      </c>
      <c r="N61" s="42"/>
    </row>
    <row r="62" spans="1:14">
      <c r="A62" s="11"/>
      <c r="C62" s="8"/>
      <c r="D62" s="24"/>
      <c r="E62" s="91" t="s">
        <v>99</v>
      </c>
      <c r="F62" s="92"/>
      <c r="G62" s="93"/>
      <c r="H62" s="5" t="s">
        <v>100</v>
      </c>
      <c r="I62" s="9"/>
      <c r="J62" s="13"/>
      <c r="K62" s="12"/>
      <c r="L62" s="34">
        <v>2160</v>
      </c>
      <c r="N62" s="42"/>
    </row>
    <row r="63" spans="1:14">
      <c r="A63" s="11"/>
      <c r="C63" s="8"/>
      <c r="D63" s="24"/>
      <c r="E63" s="91" t="s">
        <v>111</v>
      </c>
      <c r="F63" s="92"/>
      <c r="G63" s="93"/>
      <c r="H63" s="5" t="s">
        <v>112</v>
      </c>
      <c r="I63" s="9"/>
      <c r="J63" s="13"/>
      <c r="K63" s="12"/>
      <c r="L63" s="34">
        <v>66960</v>
      </c>
      <c r="N63" s="42"/>
    </row>
    <row r="64" spans="1:14">
      <c r="A64" s="11"/>
      <c r="C64" s="8"/>
      <c r="D64" s="24"/>
      <c r="E64" s="91" t="s">
        <v>74</v>
      </c>
      <c r="F64" s="92"/>
      <c r="G64" s="93"/>
      <c r="H64" s="5" t="s">
        <v>113</v>
      </c>
      <c r="I64" s="9"/>
      <c r="J64" s="13"/>
      <c r="K64" s="12"/>
      <c r="L64" s="34">
        <v>38000</v>
      </c>
      <c r="N64" s="42"/>
    </row>
    <row r="65" spans="1:14">
      <c r="A65" s="11"/>
      <c r="C65" s="8"/>
      <c r="D65" s="24"/>
      <c r="E65" s="91" t="s">
        <v>109</v>
      </c>
      <c r="F65" s="92"/>
      <c r="G65" s="93"/>
      <c r="H65" s="5" t="s">
        <v>110</v>
      </c>
      <c r="I65" s="9"/>
      <c r="J65" s="13"/>
      <c r="K65" s="12"/>
      <c r="L65" s="34">
        <v>6448</v>
      </c>
      <c r="N65" s="42"/>
    </row>
    <row r="66" spans="1:14">
      <c r="A66" s="5"/>
      <c r="B66" s="7"/>
      <c r="C66" s="5"/>
      <c r="D66" s="6"/>
      <c r="E66" s="94"/>
      <c r="F66" s="95"/>
      <c r="G66" s="7"/>
      <c r="H66" s="5"/>
      <c r="I66" s="7"/>
      <c r="J66" s="7"/>
      <c r="K66" s="26" t="s">
        <v>48</v>
      </c>
      <c r="L66" s="35">
        <f>SUM(L35:L65)</f>
        <v>7827973</v>
      </c>
      <c r="N66" s="43"/>
    </row>
    <row r="67" spans="1:14">
      <c r="A67" s="11"/>
      <c r="C67" s="5" t="s">
        <v>34</v>
      </c>
      <c r="D67" s="14"/>
      <c r="E67" s="5" t="s">
        <v>124</v>
      </c>
      <c r="G67" s="13"/>
      <c r="H67" s="8" t="s">
        <v>120</v>
      </c>
      <c r="I67" s="13"/>
      <c r="J67" s="13"/>
      <c r="K67" s="12"/>
      <c r="L67" s="34">
        <v>146000</v>
      </c>
      <c r="N67" s="43"/>
    </row>
    <row r="68" spans="1:14">
      <c r="A68" s="11"/>
      <c r="C68" s="5"/>
      <c r="D68" s="14"/>
      <c r="E68" s="9"/>
      <c r="G68" s="13"/>
      <c r="H68" s="91" t="s">
        <v>44</v>
      </c>
      <c r="I68" s="92"/>
      <c r="J68" s="92"/>
      <c r="K68" s="93"/>
      <c r="L68" s="34"/>
      <c r="N68" s="43"/>
    </row>
    <row r="69" spans="1:14">
      <c r="A69" s="11"/>
      <c r="C69" s="5"/>
      <c r="D69" s="14"/>
      <c r="E69" s="9" t="s">
        <v>121</v>
      </c>
      <c r="G69" s="13"/>
      <c r="H69" s="91" t="s">
        <v>123</v>
      </c>
      <c r="I69" s="92"/>
      <c r="J69" s="92"/>
      <c r="K69" s="93"/>
      <c r="L69" s="34">
        <v>182684</v>
      </c>
      <c r="N69" s="42"/>
    </row>
    <row r="70" spans="1:14">
      <c r="A70" s="11"/>
      <c r="C70" s="5"/>
      <c r="D70" s="14"/>
      <c r="E70" s="9"/>
      <c r="G70" s="13"/>
      <c r="H70" s="91" t="s">
        <v>122</v>
      </c>
      <c r="I70" s="92"/>
      <c r="J70" s="92"/>
      <c r="K70" s="93"/>
      <c r="L70" s="34">
        <v>7460</v>
      </c>
      <c r="N70" s="42"/>
    </row>
    <row r="71" spans="1:14">
      <c r="A71" s="11"/>
      <c r="C71" s="5"/>
      <c r="D71" s="14"/>
      <c r="E71" s="9"/>
      <c r="G71" s="13"/>
      <c r="H71" s="8"/>
      <c r="I71" s="13"/>
      <c r="J71" s="13"/>
      <c r="K71" s="26" t="s">
        <v>35</v>
      </c>
      <c r="L71" s="35">
        <f>SUM(L67:L70)</f>
        <v>336144</v>
      </c>
    </row>
    <row r="72" spans="1:14">
      <c r="A72" s="11"/>
      <c r="C72" s="5" t="s">
        <v>52</v>
      </c>
      <c r="D72" s="14"/>
      <c r="E72" s="5" t="s">
        <v>61</v>
      </c>
      <c r="G72" s="13"/>
      <c r="H72" s="8" t="s">
        <v>54</v>
      </c>
      <c r="I72" s="13"/>
      <c r="J72" s="13"/>
      <c r="K72" s="12"/>
      <c r="L72" s="34">
        <v>17406</v>
      </c>
      <c r="N72" s="42"/>
    </row>
    <row r="73" spans="1:14">
      <c r="A73" s="11"/>
      <c r="C73" s="5"/>
      <c r="D73" s="14"/>
      <c r="E73" s="91" t="s">
        <v>56</v>
      </c>
      <c r="F73" s="92"/>
      <c r="G73" s="93"/>
      <c r="H73" s="8" t="s">
        <v>125</v>
      </c>
      <c r="I73" s="13"/>
      <c r="J73" s="13"/>
      <c r="K73" s="12"/>
      <c r="L73" s="34">
        <v>4800</v>
      </c>
      <c r="N73" s="42"/>
    </row>
    <row r="74" spans="1:14">
      <c r="A74" s="11"/>
      <c r="C74" s="5"/>
      <c r="D74" s="14"/>
      <c r="E74" s="9"/>
      <c r="G74" s="13"/>
      <c r="H74" s="5"/>
      <c r="I74" s="7"/>
      <c r="J74" s="7"/>
      <c r="K74" s="26" t="s">
        <v>53</v>
      </c>
      <c r="L74" s="35">
        <f>SUM(L72:L73)</f>
        <v>22206</v>
      </c>
      <c r="N74" s="43"/>
    </row>
    <row r="75" spans="1:14">
      <c r="A75" s="97" t="s">
        <v>15</v>
      </c>
      <c r="B75" s="98"/>
      <c r="C75" s="100"/>
      <c r="D75" s="101"/>
      <c r="E75" s="27"/>
      <c r="F75" s="27"/>
      <c r="G75" s="27"/>
      <c r="H75" s="27"/>
      <c r="I75" s="27"/>
      <c r="J75" s="27"/>
      <c r="K75" s="28"/>
      <c r="L75" s="36">
        <f>L71+L74+L66</f>
        <v>8186323</v>
      </c>
    </row>
    <row r="76" spans="1:14">
      <c r="A76" s="84" t="s">
        <v>16</v>
      </c>
      <c r="B76" s="85"/>
      <c r="C76" s="85"/>
      <c r="D76" s="86"/>
      <c r="E76" s="27"/>
      <c r="F76" s="27"/>
      <c r="G76" s="27"/>
      <c r="H76" s="27"/>
      <c r="I76" s="27"/>
      <c r="J76" s="27"/>
      <c r="K76" s="28"/>
      <c r="L76" s="36">
        <f>L75</f>
        <v>8186323</v>
      </c>
    </row>
    <row r="77" spans="1:14" ht="14.25" thickBot="1">
      <c r="A77" s="84" t="s">
        <v>17</v>
      </c>
      <c r="B77" s="85"/>
      <c r="C77" s="85"/>
      <c r="D77" s="86"/>
      <c r="E77" s="27"/>
      <c r="F77" s="27"/>
      <c r="G77" s="27"/>
      <c r="H77" s="27"/>
      <c r="I77" s="27"/>
      <c r="J77" s="27"/>
      <c r="K77" s="28"/>
      <c r="L77" s="39">
        <f>L32-L76</f>
        <v>6800401</v>
      </c>
      <c r="N77" s="41"/>
    </row>
    <row r="78" spans="1:14" ht="14.25" thickTop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40"/>
    </row>
  </sheetData>
  <mergeCells count="67">
    <mergeCell ref="H6:K6"/>
    <mergeCell ref="A7:B7"/>
    <mergeCell ref="E7:G7"/>
    <mergeCell ref="C28:D28"/>
    <mergeCell ref="H8:K8"/>
    <mergeCell ref="A1:L1"/>
    <mergeCell ref="A9:B9"/>
    <mergeCell ref="C9:D9"/>
    <mergeCell ref="E9:G9"/>
    <mergeCell ref="H9:K9"/>
    <mergeCell ref="A5:D5"/>
    <mergeCell ref="C8:D8"/>
    <mergeCell ref="F2:J2"/>
    <mergeCell ref="F3:J3"/>
    <mergeCell ref="H7:K7"/>
    <mergeCell ref="E5:G5"/>
    <mergeCell ref="H5:K5"/>
    <mergeCell ref="A6:B6"/>
    <mergeCell ref="C7:D7"/>
    <mergeCell ref="C6:D6"/>
    <mergeCell ref="E6:G6"/>
    <mergeCell ref="H70:K70"/>
    <mergeCell ref="A8:B8"/>
    <mergeCell ref="E11:G11"/>
    <mergeCell ref="H68:K68"/>
    <mergeCell ref="E8:G8"/>
    <mergeCell ref="E57:F57"/>
    <mergeCell ref="H23:K23"/>
    <mergeCell ref="E66:F66"/>
    <mergeCell ref="E65:G65"/>
    <mergeCell ref="E49:G49"/>
    <mergeCell ref="H24:K24"/>
    <mergeCell ref="H28:K28"/>
    <mergeCell ref="A27:D27"/>
    <mergeCell ref="E27:K27"/>
    <mergeCell ref="A28:B28"/>
    <mergeCell ref="E28:G28"/>
    <mergeCell ref="A76:D76"/>
    <mergeCell ref="A31:D31"/>
    <mergeCell ref="A75:B75"/>
    <mergeCell ref="E19:G19"/>
    <mergeCell ref="C75:D75"/>
    <mergeCell ref="E48:G48"/>
    <mergeCell ref="E52:G52"/>
    <mergeCell ref="E62:G62"/>
    <mergeCell ref="E53:G53"/>
    <mergeCell ref="E60:G60"/>
    <mergeCell ref="E61:G61"/>
    <mergeCell ref="E20:G20"/>
    <mergeCell ref="E44:G44"/>
    <mergeCell ref="E43:G43"/>
    <mergeCell ref="A77:D77"/>
    <mergeCell ref="E10:G10"/>
    <mergeCell ref="H13:K13"/>
    <mergeCell ref="A32:D32"/>
    <mergeCell ref="H10:K10"/>
    <mergeCell ref="H69:K69"/>
    <mergeCell ref="H22:K22"/>
    <mergeCell ref="H11:K11"/>
    <mergeCell ref="H42:K42"/>
    <mergeCell ref="E50:G50"/>
    <mergeCell ref="E73:G73"/>
    <mergeCell ref="E42:G42"/>
    <mergeCell ref="E59:G59"/>
    <mergeCell ref="E64:G64"/>
    <mergeCell ref="E51:G51"/>
    <mergeCell ref="E63:G63"/>
  </mergeCells>
  <phoneticPr fontId="2"/>
  <pageMargins left="0.59055118110236227" right="0.51181102362204722" top="0.19685039370078741" bottom="0.19685039370078741" header="0.31496062992125984" footer="0.51181102362204722"/>
  <pageSetup paperSize="9" scale="8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4"/>
  <sheetViews>
    <sheetView tabSelected="1" topLeftCell="A37" workbookViewId="0">
      <selection activeCell="G65" sqref="G65"/>
    </sheetView>
  </sheetViews>
  <sheetFormatPr defaultRowHeight="14.25"/>
  <cols>
    <col min="1" max="1" width="13.875" style="45" bestFit="1" customWidth="1"/>
    <col min="2" max="2" width="16.125" style="45" bestFit="1" customWidth="1"/>
    <col min="3" max="3" width="29.875" style="45" customWidth="1"/>
    <col min="4" max="4" width="53.125" style="45" customWidth="1"/>
    <col min="5" max="5" width="16.125" style="63" bestFit="1" customWidth="1"/>
    <col min="6" max="6" width="3.75" style="45" customWidth="1"/>
    <col min="7" max="7" width="26.125" style="75" bestFit="1" customWidth="1"/>
    <col min="8" max="8" width="10.5" style="76" bestFit="1" customWidth="1"/>
    <col min="9" max="9" width="20.5" style="45" bestFit="1" customWidth="1"/>
    <col min="10" max="10" width="11.875" style="45" customWidth="1"/>
    <col min="11" max="11" width="9" style="45"/>
    <col min="12" max="12" width="10.5" style="45" bestFit="1" customWidth="1"/>
    <col min="13" max="16384" width="9" style="45"/>
  </cols>
  <sheetData>
    <row r="1" spans="1:8">
      <c r="A1" s="119" t="s">
        <v>130</v>
      </c>
      <c r="B1" s="119"/>
      <c r="C1" s="119"/>
      <c r="D1" s="119"/>
      <c r="E1" s="119"/>
    </row>
    <row r="2" spans="1:8">
      <c r="A2" s="119" t="s">
        <v>190</v>
      </c>
      <c r="B2" s="119"/>
      <c r="C2" s="119"/>
      <c r="D2" s="119"/>
      <c r="E2" s="119"/>
    </row>
    <row r="3" spans="1:8">
      <c r="A3" s="120">
        <v>45016</v>
      </c>
      <c r="B3" s="120"/>
      <c r="C3" s="120"/>
      <c r="D3" s="120"/>
      <c r="E3" s="120"/>
    </row>
    <row r="4" spans="1:8">
      <c r="E4" s="63" t="s">
        <v>191</v>
      </c>
    </row>
    <row r="5" spans="1:8" ht="15.75" customHeight="1">
      <c r="A5" s="117" t="s">
        <v>131</v>
      </c>
      <c r="B5" s="118"/>
      <c r="C5" s="54" t="s">
        <v>136</v>
      </c>
      <c r="D5" s="72" t="s">
        <v>137</v>
      </c>
      <c r="E5" s="64" t="s">
        <v>138</v>
      </c>
    </row>
    <row r="6" spans="1:8" ht="15.75" customHeight="1">
      <c r="A6" s="47" t="s">
        <v>132</v>
      </c>
      <c r="B6" s="53"/>
      <c r="C6" s="51"/>
      <c r="E6" s="65"/>
    </row>
    <row r="7" spans="1:8" ht="15.75" customHeight="1">
      <c r="A7" s="47"/>
      <c r="B7" s="47" t="s">
        <v>133</v>
      </c>
      <c r="C7" s="51" t="s">
        <v>134</v>
      </c>
      <c r="D7" s="45" t="s">
        <v>135</v>
      </c>
      <c r="E7" s="65">
        <f>+G7+H7</f>
        <v>188123</v>
      </c>
      <c r="G7" s="75">
        <v>175123</v>
      </c>
      <c r="H7" s="76">
        <v>13000</v>
      </c>
    </row>
    <row r="8" spans="1:8" ht="15.75" customHeight="1">
      <c r="A8" s="47"/>
      <c r="B8" s="47"/>
      <c r="C8" s="51" t="s">
        <v>139</v>
      </c>
      <c r="E8" s="65"/>
      <c r="G8" s="75" t="s">
        <v>211</v>
      </c>
      <c r="H8" s="76" t="s">
        <v>212</v>
      </c>
    </row>
    <row r="9" spans="1:8" ht="15.75" customHeight="1">
      <c r="A9" s="47"/>
      <c r="B9" s="47"/>
      <c r="C9" s="51" t="s">
        <v>141</v>
      </c>
      <c r="D9" s="45" t="s">
        <v>135</v>
      </c>
      <c r="E9" s="65">
        <f>+G9+H9</f>
        <v>6625629</v>
      </c>
      <c r="G9" s="75">
        <v>5037374</v>
      </c>
      <c r="H9" s="75">
        <v>1588255</v>
      </c>
    </row>
    <row r="10" spans="1:8" ht="15.75" customHeight="1">
      <c r="A10" s="47"/>
      <c r="B10" s="47"/>
      <c r="C10" s="51" t="s">
        <v>140</v>
      </c>
      <c r="D10" s="45" t="s">
        <v>135</v>
      </c>
      <c r="E10" s="65">
        <v>1010026</v>
      </c>
    </row>
    <row r="11" spans="1:8" ht="15.75" customHeight="1">
      <c r="A11" s="47"/>
      <c r="B11" s="47"/>
      <c r="C11" s="51" t="s">
        <v>142</v>
      </c>
      <c r="D11" s="45" t="s">
        <v>135</v>
      </c>
      <c r="E11" s="65">
        <v>516962</v>
      </c>
    </row>
    <row r="12" spans="1:8" ht="15.75" customHeight="1">
      <c r="A12" s="47"/>
      <c r="B12" s="47"/>
      <c r="C12" s="51"/>
      <c r="D12" s="83" t="s">
        <v>143</v>
      </c>
      <c r="E12" s="65">
        <f>SUM(E7:E11)</f>
        <v>8340740</v>
      </c>
    </row>
    <row r="13" spans="1:8" ht="15.75" customHeight="1">
      <c r="A13" s="47"/>
      <c r="B13" s="47" t="s">
        <v>144</v>
      </c>
      <c r="C13" s="51" t="s">
        <v>245</v>
      </c>
      <c r="D13" s="45" t="s">
        <v>232</v>
      </c>
      <c r="E13" s="65">
        <v>9288934</v>
      </c>
      <c r="G13" s="81">
        <f>+G17-G14-G15-G16</f>
        <v>9288934</v>
      </c>
    </row>
    <row r="14" spans="1:8" ht="15.75" customHeight="1">
      <c r="A14" s="47"/>
      <c r="B14" s="47"/>
      <c r="C14" s="51" t="s">
        <v>246</v>
      </c>
      <c r="D14" s="45" t="s">
        <v>192</v>
      </c>
      <c r="E14" s="65">
        <v>2615005</v>
      </c>
      <c r="G14" s="78">
        <v>2615005</v>
      </c>
    </row>
    <row r="15" spans="1:8" ht="15.75" customHeight="1">
      <c r="A15" s="47"/>
      <c r="B15" s="47"/>
      <c r="C15" s="51" t="s">
        <v>247</v>
      </c>
      <c r="D15" s="45" t="s">
        <v>231</v>
      </c>
      <c r="E15" s="65">
        <v>840595</v>
      </c>
      <c r="G15" s="78">
        <v>840595</v>
      </c>
    </row>
    <row r="16" spans="1:8" ht="15.75" customHeight="1">
      <c r="A16" s="47"/>
      <c r="B16" s="47"/>
      <c r="C16" s="60" t="s">
        <v>145</v>
      </c>
      <c r="D16" s="45" t="s">
        <v>221</v>
      </c>
      <c r="E16" s="65">
        <v>89974</v>
      </c>
      <c r="G16" s="75">
        <v>89974</v>
      </c>
    </row>
    <row r="17" spans="1:8" ht="15.75" customHeight="1">
      <c r="A17" s="47"/>
      <c r="B17" s="47"/>
      <c r="C17" s="51"/>
      <c r="D17" s="83" t="s">
        <v>146</v>
      </c>
      <c r="E17" s="65">
        <f>SUM(E13:E16)</f>
        <v>12834508</v>
      </c>
      <c r="G17" s="75">
        <v>12834508</v>
      </c>
    </row>
    <row r="18" spans="1:8" ht="15.75" customHeight="1">
      <c r="A18" s="47"/>
      <c r="B18" s="47" t="s">
        <v>147</v>
      </c>
      <c r="C18" s="51" t="s">
        <v>234</v>
      </c>
      <c r="D18" s="45" t="s">
        <v>233</v>
      </c>
      <c r="E18" s="65">
        <v>76770</v>
      </c>
    </row>
    <row r="19" spans="1:8" ht="15.75" customHeight="1">
      <c r="A19" s="47"/>
      <c r="B19" s="47"/>
      <c r="C19" s="52"/>
      <c r="D19" s="49" t="s">
        <v>181</v>
      </c>
      <c r="E19" s="66">
        <f>SUM(E18:E18)</f>
        <v>76770</v>
      </c>
      <c r="G19" s="75">
        <v>76770</v>
      </c>
    </row>
    <row r="20" spans="1:8" ht="15.75" customHeight="1">
      <c r="A20" s="55" t="s">
        <v>148</v>
      </c>
      <c r="B20" s="56"/>
      <c r="C20" s="55"/>
      <c r="D20" s="57"/>
      <c r="E20" s="67">
        <f>+E12+E17+E19</f>
        <v>21252018</v>
      </c>
      <c r="G20" s="76"/>
      <c r="H20" s="76">
        <f>+G20-E20+E20-G20</f>
        <v>0</v>
      </c>
    </row>
    <row r="21" spans="1:8" ht="15.75" customHeight="1">
      <c r="A21" s="53" t="s">
        <v>193</v>
      </c>
      <c r="B21" s="50"/>
      <c r="C21" s="58"/>
      <c r="D21" s="50"/>
      <c r="E21" s="50"/>
      <c r="G21" s="45"/>
    </row>
    <row r="22" spans="1:8" ht="15.75" customHeight="1">
      <c r="A22" s="47" t="s">
        <v>194</v>
      </c>
      <c r="B22" s="51" t="s">
        <v>196</v>
      </c>
      <c r="C22" s="45" t="s">
        <v>198</v>
      </c>
      <c r="D22" s="51"/>
      <c r="E22" s="51"/>
      <c r="G22" s="76"/>
    </row>
    <row r="23" spans="1:8" ht="15.75" customHeight="1">
      <c r="A23" s="47"/>
      <c r="B23" s="51" t="s">
        <v>197</v>
      </c>
      <c r="C23" s="45" t="s">
        <v>199</v>
      </c>
      <c r="D23" s="51" t="s">
        <v>200</v>
      </c>
      <c r="E23" s="73">
        <v>2000000</v>
      </c>
      <c r="G23" s="76"/>
    </row>
    <row r="24" spans="1:8" ht="15.75" customHeight="1">
      <c r="A24" s="47"/>
      <c r="B24" s="60" t="s">
        <v>230</v>
      </c>
      <c r="D24" s="51" t="s">
        <v>213</v>
      </c>
      <c r="E24" s="77">
        <v>1800000</v>
      </c>
      <c r="G24" s="76"/>
    </row>
    <row r="25" spans="1:8" ht="15.75" customHeight="1">
      <c r="A25" s="47"/>
      <c r="B25" s="51"/>
      <c r="D25" s="61" t="s">
        <v>201</v>
      </c>
      <c r="E25" s="68">
        <f>+E23+E24</f>
        <v>3800000</v>
      </c>
    </row>
    <row r="26" spans="1:8" ht="15.75" customHeight="1">
      <c r="A26" s="47" t="s">
        <v>149</v>
      </c>
      <c r="B26" s="51" t="s">
        <v>150</v>
      </c>
      <c r="C26" s="45" t="s">
        <v>152</v>
      </c>
      <c r="D26" s="51" t="s">
        <v>154</v>
      </c>
      <c r="E26" s="68">
        <v>1</v>
      </c>
    </row>
    <row r="27" spans="1:8" ht="15.75" customHeight="1">
      <c r="A27" s="47" t="s">
        <v>195</v>
      </c>
      <c r="B27" s="51" t="s">
        <v>151</v>
      </c>
      <c r="C27" s="45" t="s">
        <v>153</v>
      </c>
      <c r="D27" s="51" t="s">
        <v>155</v>
      </c>
      <c r="E27" s="68">
        <v>5380</v>
      </c>
    </row>
    <row r="28" spans="1:8" ht="15.75" customHeight="1">
      <c r="A28" s="48"/>
      <c r="B28" s="52"/>
      <c r="C28" s="52"/>
      <c r="D28" s="74" t="s">
        <v>202</v>
      </c>
      <c r="E28" s="69">
        <f>+E26+E27</f>
        <v>5381</v>
      </c>
    </row>
    <row r="29" spans="1:8" ht="15.75" customHeight="1">
      <c r="A29" s="55" t="s">
        <v>156</v>
      </c>
      <c r="B29" s="56"/>
      <c r="C29" s="55"/>
      <c r="D29" s="57"/>
      <c r="E29" s="67">
        <f>+E25+E28</f>
        <v>3805381</v>
      </c>
    </row>
    <row r="30" spans="1:8" ht="15.75" customHeight="1">
      <c r="A30" s="59" t="s">
        <v>157</v>
      </c>
      <c r="B30" s="56"/>
      <c r="C30" s="55"/>
      <c r="D30" s="57"/>
      <c r="E30" s="67">
        <f>+E20+E29</f>
        <v>25057399</v>
      </c>
    </row>
    <row r="31" spans="1:8" ht="15.75" customHeight="1">
      <c r="A31" s="53" t="s">
        <v>158</v>
      </c>
      <c r="B31" s="50"/>
      <c r="C31" s="50"/>
      <c r="D31" s="50"/>
      <c r="E31" s="70"/>
    </row>
    <row r="32" spans="1:8" ht="15.75" customHeight="1">
      <c r="A32" s="47"/>
      <c r="B32" s="51" t="s">
        <v>159</v>
      </c>
      <c r="C32" s="51"/>
      <c r="D32" s="60" t="s">
        <v>161</v>
      </c>
      <c r="E32" s="65"/>
    </row>
    <row r="33" spans="1:11" ht="15.75" customHeight="1">
      <c r="A33" s="47"/>
      <c r="B33" s="51"/>
      <c r="C33" s="51" t="s">
        <v>160</v>
      </c>
      <c r="D33" s="51" t="s">
        <v>222</v>
      </c>
      <c r="E33" s="65">
        <f>4290041+21632</f>
        <v>4311673</v>
      </c>
      <c r="G33" s="78"/>
      <c r="H33" s="63"/>
      <c r="I33" s="63"/>
      <c r="J33" s="63"/>
      <c r="K33" s="79"/>
    </row>
    <row r="34" spans="1:11" ht="15.75" customHeight="1">
      <c r="A34" s="47"/>
      <c r="B34" s="51"/>
      <c r="C34" s="51"/>
      <c r="D34" s="51" t="s">
        <v>242</v>
      </c>
      <c r="E34" s="65">
        <v>70350</v>
      </c>
      <c r="G34" s="78"/>
      <c r="H34" s="63"/>
      <c r="I34" s="63"/>
      <c r="J34" s="63"/>
      <c r="K34" s="79"/>
    </row>
    <row r="35" spans="1:11" ht="15.75" customHeight="1">
      <c r="A35" s="47"/>
      <c r="B35" s="51"/>
      <c r="C35" s="51"/>
      <c r="D35" s="51" t="s">
        <v>243</v>
      </c>
      <c r="E35" s="65">
        <v>12500</v>
      </c>
      <c r="G35" s="78"/>
      <c r="H35" s="63"/>
      <c r="I35" s="63"/>
      <c r="J35" s="63"/>
      <c r="K35" s="79"/>
    </row>
    <row r="36" spans="1:11" ht="15.75" customHeight="1">
      <c r="A36" s="47"/>
      <c r="B36" s="51"/>
      <c r="C36" s="51" t="s">
        <v>162</v>
      </c>
      <c r="D36" s="51" t="s">
        <v>214</v>
      </c>
      <c r="E36" s="65">
        <v>224700</v>
      </c>
      <c r="G36" s="78"/>
      <c r="H36" s="63"/>
      <c r="I36" s="63"/>
      <c r="J36" s="63"/>
      <c r="K36" s="79"/>
    </row>
    <row r="37" spans="1:11" ht="15.75" customHeight="1">
      <c r="A37" s="47"/>
      <c r="B37" s="51"/>
      <c r="C37" s="51" t="s">
        <v>248</v>
      </c>
      <c r="D37" s="51" t="s">
        <v>249</v>
      </c>
      <c r="E37" s="65">
        <v>33340</v>
      </c>
      <c r="G37" s="78"/>
      <c r="H37" s="63"/>
      <c r="I37" s="63"/>
      <c r="J37" s="63"/>
      <c r="K37" s="79"/>
    </row>
    <row r="38" spans="1:11" ht="15.75" customHeight="1">
      <c r="A38" s="47"/>
      <c r="B38" s="51"/>
      <c r="C38" s="51" t="s">
        <v>163</v>
      </c>
      <c r="D38" s="51" t="s">
        <v>241</v>
      </c>
      <c r="E38" s="65">
        <v>28000</v>
      </c>
      <c r="G38" s="78"/>
      <c r="H38" s="63"/>
      <c r="I38" s="63"/>
      <c r="J38" s="63"/>
      <c r="K38" s="79"/>
    </row>
    <row r="39" spans="1:11" ht="15.75" customHeight="1">
      <c r="A39" s="47"/>
      <c r="B39" s="51"/>
      <c r="C39" s="51" t="s">
        <v>164</v>
      </c>
      <c r="D39" s="51" t="s">
        <v>215</v>
      </c>
      <c r="E39" s="65">
        <v>60500</v>
      </c>
      <c r="G39" s="78"/>
      <c r="H39" s="63"/>
      <c r="I39" s="63"/>
      <c r="J39" s="63"/>
      <c r="K39" s="79"/>
    </row>
    <row r="40" spans="1:11" ht="15.75" customHeight="1">
      <c r="A40" s="47"/>
      <c r="B40" s="51"/>
      <c r="C40" s="51" t="s">
        <v>217</v>
      </c>
      <c r="D40" s="51" t="s">
        <v>218</v>
      </c>
      <c r="E40" s="65">
        <f>42259+84104+6650</f>
        <v>133013</v>
      </c>
      <c r="G40" s="78"/>
      <c r="H40" s="63"/>
      <c r="I40" s="63"/>
      <c r="J40" s="63"/>
      <c r="K40" s="79"/>
    </row>
    <row r="41" spans="1:11" ht="15.75" customHeight="1">
      <c r="A41" s="47"/>
      <c r="B41" s="51"/>
      <c r="C41" s="51" t="s">
        <v>168</v>
      </c>
      <c r="D41" s="51" t="s">
        <v>169</v>
      </c>
      <c r="E41" s="65">
        <f>32698+3270+1893</f>
        <v>37861</v>
      </c>
      <c r="G41" s="78"/>
      <c r="H41" s="63"/>
      <c r="I41" s="63"/>
      <c r="J41" s="80"/>
      <c r="K41" s="79"/>
    </row>
    <row r="42" spans="1:11" ht="15.75" customHeight="1">
      <c r="A42" s="47"/>
      <c r="B42" s="51"/>
      <c r="C42" s="51" t="s">
        <v>170</v>
      </c>
      <c r="D42" s="51" t="s">
        <v>171</v>
      </c>
      <c r="E42" s="65">
        <f>112530+11251+6514</f>
        <v>130295</v>
      </c>
      <c r="G42" s="78"/>
      <c r="H42" s="63"/>
      <c r="I42" s="63"/>
      <c r="J42" s="63"/>
      <c r="K42" s="79"/>
    </row>
    <row r="43" spans="1:11" ht="15.75" customHeight="1">
      <c r="A43" s="47"/>
      <c r="B43" s="51"/>
      <c r="C43" s="51" t="s">
        <v>216</v>
      </c>
      <c r="D43" s="51" t="s">
        <v>172</v>
      </c>
      <c r="E43" s="65">
        <f>12187+1218+705</f>
        <v>14110</v>
      </c>
      <c r="G43" s="78"/>
      <c r="H43" s="63"/>
      <c r="I43" s="63"/>
      <c r="J43" s="63"/>
      <c r="K43" s="79"/>
    </row>
    <row r="44" spans="1:11" ht="15.75" customHeight="1">
      <c r="A44" s="47"/>
      <c r="B44" s="51"/>
      <c r="C44" s="60" t="s">
        <v>227</v>
      </c>
      <c r="D44" s="51" t="s">
        <v>228</v>
      </c>
      <c r="E44" s="65">
        <v>165000</v>
      </c>
      <c r="G44" s="78"/>
      <c r="H44" s="63"/>
      <c r="I44" s="63"/>
      <c r="J44" s="63"/>
      <c r="K44" s="79"/>
    </row>
    <row r="45" spans="1:11" ht="15.75" customHeight="1">
      <c r="A45" s="47"/>
      <c r="B45" s="51"/>
      <c r="C45" s="60" t="s">
        <v>237</v>
      </c>
      <c r="D45" s="51" t="s">
        <v>238</v>
      </c>
      <c r="E45" s="65">
        <f>10279+1027</f>
        <v>11306</v>
      </c>
      <c r="G45" s="78"/>
      <c r="H45" s="63"/>
      <c r="I45" s="63"/>
      <c r="J45" s="63"/>
      <c r="K45" s="79"/>
    </row>
    <row r="46" spans="1:11" ht="15.75" customHeight="1">
      <c r="A46" s="47"/>
      <c r="B46" s="51"/>
      <c r="C46" s="51" t="s">
        <v>205</v>
      </c>
      <c r="D46" s="51" t="s">
        <v>223</v>
      </c>
      <c r="E46" s="65">
        <f>37000+3700</f>
        <v>40700</v>
      </c>
      <c r="G46" s="78"/>
      <c r="H46" s="63"/>
      <c r="I46" s="63"/>
      <c r="J46" s="63"/>
      <c r="K46" s="79"/>
    </row>
    <row r="47" spans="1:11" ht="15.75" customHeight="1">
      <c r="A47" s="47"/>
      <c r="B47" s="51"/>
      <c r="C47" s="51" t="s">
        <v>206</v>
      </c>
      <c r="D47" s="51" t="s">
        <v>207</v>
      </c>
      <c r="E47" s="65">
        <f>19700+1970</f>
        <v>21670</v>
      </c>
      <c r="G47" s="78"/>
      <c r="H47" s="63"/>
      <c r="I47" s="63"/>
      <c r="J47" s="63"/>
      <c r="K47" s="79"/>
    </row>
    <row r="48" spans="1:11" ht="15.75" customHeight="1">
      <c r="A48" s="47"/>
      <c r="B48" s="51"/>
      <c r="C48" s="51" t="s">
        <v>209</v>
      </c>
      <c r="D48" s="51" t="s">
        <v>210</v>
      </c>
      <c r="E48" s="65">
        <v>6850</v>
      </c>
      <c r="G48" s="45"/>
      <c r="H48" s="78"/>
      <c r="I48" s="63"/>
      <c r="J48" s="63"/>
      <c r="K48" s="79"/>
    </row>
    <row r="49" spans="1:11" ht="15.75" customHeight="1">
      <c r="A49" s="47"/>
      <c r="B49" s="51"/>
      <c r="C49" s="51" t="s">
        <v>225</v>
      </c>
      <c r="D49" s="51" t="s">
        <v>224</v>
      </c>
      <c r="E49" s="65">
        <v>3800</v>
      </c>
      <c r="G49" s="78"/>
      <c r="H49" s="63"/>
      <c r="I49" s="63"/>
      <c r="J49" s="63"/>
      <c r="K49" s="79"/>
    </row>
    <row r="50" spans="1:11" ht="15.75" customHeight="1">
      <c r="A50" s="47"/>
      <c r="B50" s="51"/>
      <c r="C50" s="51" t="s">
        <v>165</v>
      </c>
      <c r="D50" s="51" t="s">
        <v>166</v>
      </c>
      <c r="E50" s="65">
        <f>5518+5819+581</f>
        <v>11918</v>
      </c>
      <c r="G50" s="78"/>
      <c r="H50" s="63"/>
      <c r="I50" s="63"/>
      <c r="J50" s="63"/>
      <c r="K50" s="79"/>
    </row>
    <row r="51" spans="1:11" ht="15.75" customHeight="1">
      <c r="A51" s="47"/>
      <c r="B51" s="51"/>
      <c r="C51" s="51" t="s">
        <v>173</v>
      </c>
      <c r="D51" s="51" t="s">
        <v>167</v>
      </c>
      <c r="E51" s="65">
        <f>4682+468+8494</f>
        <v>13644</v>
      </c>
      <c r="G51" s="78"/>
      <c r="H51" s="63"/>
      <c r="I51" s="63"/>
      <c r="J51" s="63"/>
      <c r="K51" s="79"/>
    </row>
    <row r="52" spans="1:11" ht="15.75" customHeight="1">
      <c r="A52" s="47"/>
      <c r="B52" s="51"/>
      <c r="C52" s="51" t="s">
        <v>239</v>
      </c>
      <c r="D52" s="51" t="s">
        <v>240</v>
      </c>
      <c r="E52" s="65">
        <v>25300</v>
      </c>
      <c r="G52" s="78"/>
      <c r="H52" s="63"/>
      <c r="I52" s="63"/>
      <c r="J52" s="63"/>
      <c r="K52" s="79"/>
    </row>
    <row r="53" spans="1:11" ht="15.75" customHeight="1">
      <c r="A53" s="47"/>
      <c r="B53" s="51"/>
      <c r="C53" s="51" t="s">
        <v>174</v>
      </c>
      <c r="D53" s="51" t="s">
        <v>175</v>
      </c>
      <c r="E53" s="65">
        <f>4515+452+4515+452</f>
        <v>9934</v>
      </c>
      <c r="G53" s="78"/>
      <c r="H53" s="63"/>
      <c r="I53" s="63"/>
      <c r="J53" s="63"/>
      <c r="K53" s="79"/>
    </row>
    <row r="54" spans="1:11" ht="15.75" customHeight="1">
      <c r="A54" s="47"/>
      <c r="B54" s="51"/>
      <c r="C54" s="51" t="s">
        <v>203</v>
      </c>
      <c r="D54" s="51" t="s">
        <v>204</v>
      </c>
      <c r="E54" s="65">
        <f>959+96+55</f>
        <v>1110</v>
      </c>
      <c r="G54" s="78"/>
      <c r="H54" s="63"/>
      <c r="I54" s="63"/>
      <c r="J54" s="63"/>
      <c r="K54" s="79"/>
    </row>
    <row r="55" spans="1:11" ht="15.75" customHeight="1">
      <c r="A55" s="47"/>
      <c r="B55" s="51"/>
      <c r="C55" s="51" t="s">
        <v>176</v>
      </c>
      <c r="D55" s="51" t="s">
        <v>177</v>
      </c>
      <c r="E55" s="65">
        <f>124857+12485+7228</f>
        <v>144570</v>
      </c>
      <c r="G55" s="78"/>
      <c r="H55" s="63"/>
      <c r="I55" s="63"/>
      <c r="J55" s="63"/>
      <c r="K55" s="79"/>
    </row>
    <row r="56" spans="1:11" ht="15.75" customHeight="1">
      <c r="A56" s="47"/>
      <c r="B56" s="51"/>
      <c r="C56" s="73" t="s">
        <v>226</v>
      </c>
      <c r="D56" s="51" t="s">
        <v>208</v>
      </c>
      <c r="E56" s="65">
        <f>57500+4600</f>
        <v>62100</v>
      </c>
      <c r="G56" s="78"/>
      <c r="H56" s="63"/>
      <c r="I56" s="63"/>
      <c r="J56" s="63"/>
      <c r="K56" s="79"/>
    </row>
    <row r="57" spans="1:11" ht="15.75" customHeight="1">
      <c r="A57" s="47"/>
      <c r="B57" s="51"/>
      <c r="C57" s="51" t="s">
        <v>178</v>
      </c>
      <c r="D57" s="51" t="s">
        <v>179</v>
      </c>
      <c r="E57" s="65">
        <f>561000+90420+60280+411091</f>
        <v>1122791</v>
      </c>
      <c r="G57" s="78"/>
      <c r="H57" s="63"/>
      <c r="I57" s="63"/>
      <c r="J57" s="63"/>
      <c r="K57" s="79"/>
    </row>
    <row r="58" spans="1:11" ht="15.75" customHeight="1">
      <c r="A58" s="47"/>
      <c r="B58" s="51"/>
      <c r="C58" s="51" t="s">
        <v>235</v>
      </c>
      <c r="D58" s="51" t="s">
        <v>236</v>
      </c>
      <c r="E58" s="65">
        <f>99200+9920</f>
        <v>109120</v>
      </c>
      <c r="G58" s="78"/>
      <c r="H58" s="63"/>
      <c r="I58" s="63"/>
      <c r="J58" s="63"/>
      <c r="K58" s="79"/>
    </row>
    <row r="59" spans="1:11" ht="15.75" customHeight="1">
      <c r="A59" s="47"/>
      <c r="B59" s="51"/>
      <c r="C59" s="51"/>
      <c r="D59" s="61" t="s">
        <v>180</v>
      </c>
      <c r="E59" s="65">
        <f>SUM(E33:E58)</f>
        <v>6806155</v>
      </c>
      <c r="G59" s="78"/>
      <c r="H59" s="63"/>
      <c r="I59" s="63"/>
      <c r="J59" s="46"/>
    </row>
    <row r="60" spans="1:11" ht="15.75" customHeight="1">
      <c r="A60" s="47"/>
      <c r="B60" s="51" t="s">
        <v>182</v>
      </c>
      <c r="C60" s="51" t="s">
        <v>183</v>
      </c>
      <c r="D60" s="51" t="s">
        <v>229</v>
      </c>
      <c r="E60" s="65">
        <v>6564053</v>
      </c>
      <c r="G60" s="78"/>
      <c r="H60" s="63"/>
      <c r="I60" s="63"/>
      <c r="J60" s="46"/>
    </row>
    <row r="61" spans="1:11" ht="15.75" customHeight="1">
      <c r="A61" s="47"/>
      <c r="B61" s="51"/>
      <c r="C61" s="51"/>
      <c r="D61" s="51" t="s">
        <v>244</v>
      </c>
      <c r="E61" s="65">
        <v>125000</v>
      </c>
      <c r="G61" s="78"/>
      <c r="H61" s="63"/>
      <c r="I61" s="63"/>
      <c r="J61" s="46"/>
    </row>
    <row r="62" spans="1:11" ht="15.75" customHeight="1">
      <c r="A62" s="47"/>
      <c r="B62" s="51"/>
      <c r="C62" s="51"/>
      <c r="D62" s="61" t="s">
        <v>184</v>
      </c>
      <c r="E62" s="65">
        <f>+E60+E61</f>
        <v>6689053</v>
      </c>
      <c r="G62" s="78"/>
      <c r="H62" s="63"/>
      <c r="I62" s="63"/>
      <c r="J62" s="46"/>
    </row>
    <row r="63" spans="1:11" ht="15.75" customHeight="1">
      <c r="A63" s="47"/>
      <c r="B63" s="51" t="s">
        <v>185</v>
      </c>
      <c r="C63" s="51" t="s">
        <v>219</v>
      </c>
      <c r="D63" s="51" t="s">
        <v>220</v>
      </c>
      <c r="E63" s="65">
        <v>45184</v>
      </c>
      <c r="G63" s="78"/>
      <c r="H63" s="63"/>
      <c r="I63" s="79"/>
      <c r="J63" s="46"/>
    </row>
    <row r="64" spans="1:11" ht="15.75" customHeight="1">
      <c r="A64" s="47"/>
      <c r="B64" s="51"/>
      <c r="C64" s="51"/>
      <c r="D64" s="61" t="s">
        <v>186</v>
      </c>
      <c r="E64" s="65">
        <f>+E63</f>
        <v>45184</v>
      </c>
      <c r="G64" s="78"/>
      <c r="H64" s="63"/>
      <c r="I64" s="63"/>
      <c r="J64" s="46"/>
    </row>
    <row r="65" spans="1:9" ht="15.75" customHeight="1">
      <c r="A65" s="53" t="s">
        <v>187</v>
      </c>
      <c r="B65" s="62"/>
      <c r="C65" s="53"/>
      <c r="D65" s="62"/>
      <c r="E65" s="70">
        <f>+E59+E62+E64</f>
        <v>13540392</v>
      </c>
      <c r="G65" s="78"/>
      <c r="H65" s="82"/>
      <c r="I65" s="79"/>
    </row>
    <row r="66" spans="1:9" ht="15.75" customHeight="1">
      <c r="A66" s="55" t="s">
        <v>188</v>
      </c>
      <c r="B66" s="57"/>
      <c r="C66" s="55"/>
      <c r="D66" s="57"/>
      <c r="E66" s="71">
        <f>+E65</f>
        <v>13540392</v>
      </c>
      <c r="G66" s="78"/>
      <c r="H66" s="82"/>
      <c r="I66" s="79"/>
    </row>
    <row r="67" spans="1:9" ht="15.75" customHeight="1">
      <c r="A67" s="55" t="s">
        <v>189</v>
      </c>
      <c r="B67" s="57"/>
      <c r="C67" s="55"/>
      <c r="D67" s="57"/>
      <c r="E67" s="71">
        <f>+E30-E66</f>
        <v>11517007</v>
      </c>
      <c r="G67" s="78"/>
      <c r="H67" s="82"/>
      <c r="I67" s="79"/>
    </row>
    <row r="68" spans="1:9">
      <c r="E68" s="45"/>
      <c r="G68" s="78"/>
      <c r="H68" s="82"/>
      <c r="I68" s="79"/>
    </row>
    <row r="69" spans="1:9">
      <c r="E69" s="45"/>
      <c r="G69" s="78"/>
      <c r="H69" s="82"/>
      <c r="I69" s="79"/>
    </row>
    <row r="70" spans="1:9">
      <c r="G70" s="78"/>
      <c r="H70" s="82"/>
      <c r="I70" s="79"/>
    </row>
    <row r="71" spans="1:9">
      <c r="G71" s="78"/>
      <c r="H71" s="82"/>
      <c r="I71" s="79"/>
    </row>
    <row r="72" spans="1:9">
      <c r="G72" s="78"/>
      <c r="H72" s="82"/>
      <c r="I72" s="79"/>
    </row>
    <row r="73" spans="1:9">
      <c r="G73" s="78"/>
      <c r="H73" s="82"/>
      <c r="I73" s="79"/>
    </row>
    <row r="74" spans="1:9">
      <c r="G74" s="78"/>
      <c r="H74" s="82"/>
      <c r="I74" s="79"/>
    </row>
  </sheetData>
  <sortState xmlns:xlrd2="http://schemas.microsoft.com/office/spreadsheetml/2017/richdata2" ref="H33:J58">
    <sortCondition ref="H33:H58"/>
  </sortState>
  <mergeCells count="4">
    <mergeCell ref="A5:B5"/>
    <mergeCell ref="A1:E1"/>
    <mergeCell ref="A2:E2"/>
    <mergeCell ref="A3:E3"/>
  </mergeCells>
  <phoneticPr fontId="8"/>
  <printOptions horizontalCentered="1"/>
  <pageMargins left="0.23622047244094491" right="0.19685039370078741" top="0.35433070866141736" bottom="0.31496062992125984" header="0.31496062992125984" footer="0.31496062992125984"/>
  <pageSetup paperSize="9" scale="75" firstPageNumber="25" orientation="portrait" useFirstPageNumber="1" r:id="rId1"/>
  <headerFooter>
    <oddFooter>&amp;C&amp;"HG丸ｺﾞｼｯｸM-PRO,太字"&amp;16&amp;P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財産目録（記載例）</vt:lpstr>
      <vt:lpstr>財産目録</vt:lpstr>
      <vt:lpstr>財産目録!Print_Area</vt:lpstr>
      <vt:lpstr>'財産目録（記載例）'!Print_Titles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sl8</cp:lastModifiedBy>
  <cp:lastPrinted>2023-05-02T07:46:24Z</cp:lastPrinted>
  <dcterms:created xsi:type="dcterms:W3CDTF">2011-04-04T01:07:46Z</dcterms:created>
  <dcterms:modified xsi:type="dcterms:W3CDTF">2023-05-02T07:47:26Z</dcterms:modified>
</cp:coreProperties>
</file>